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Ustawienia" sheetId="2" state="visible" r:id="rId2"/>
    <sheet xmlns:r="http://schemas.openxmlformats.org/officeDocument/2006/relationships" name="Dziennik" sheetId="3" state="visible" r:id="rId3"/>
    <sheet xmlns:r="http://schemas.openxmlformats.org/officeDocument/2006/relationships" name="Zmiany planu" sheetId="4" state="visible" r:id="rId4"/>
    <sheet xmlns:r="http://schemas.openxmlformats.org/officeDocument/2006/relationships" name="Tygodnie" sheetId="5" state="visible" r:id="rId5"/>
    <sheet xmlns:r="http://schemas.openxmlformats.org/officeDocument/2006/relationships" name="Miesiące" sheetId="6" state="visible" r:id="rId6"/>
    <sheet xmlns:r="http://schemas.openxmlformats.org/officeDocument/2006/relationships" name="Zawody" sheetId="7" state="visible" r:id="rId7"/>
    <sheet xmlns:r="http://schemas.openxmlformats.org/officeDocument/2006/relationships" name="Buty" sheetId="8" state="visible" r:id="rId8"/>
    <sheet xmlns:r="http://schemas.openxmlformats.org/officeDocument/2006/relationships" name="Słownik" sheetId="9" state="visible" r:id="rId9"/>
  </sheets>
  <definedNames>
    <definedName name="_xlnm._FilterDatabase" localSheetId="2" hidden="1">'Dziennik'!$A$3:$AJ$886</definedName>
  </definedNames>
  <calcPr calcId="124519" fullCalcOnLoad="1"/>
</workbook>
</file>

<file path=xl/styles.xml><?xml version="1.0" encoding="utf-8"?>
<styleSheet xmlns="http://schemas.openxmlformats.org/spreadsheetml/2006/main">
  <numFmts count="14">
    <numFmt numFmtId="164" formatCode="dd.mm.yyyy"/>
    <numFmt numFmtId="165" formatCode="0.000"/>
    <numFmt numFmtId="166" formatCode="[m]:ss"/>
    <numFmt numFmtId="167" formatCode="0.0;-0.0;"/>
    <numFmt numFmtId="168" formatCode="yyyy-mm-dd"/>
    <numFmt numFmtId="169" formatCode="dd.mm.yy"/>
    <numFmt numFmtId="170" formatCode="dd.mm"/>
    <numFmt numFmtId="171" formatCode="0.0;-0.0;—"/>
    <numFmt numFmtId="172" formatCode="0.0"/>
    <numFmt numFmtId="173" formatCode="&quot;v&quot;0"/>
    <numFmt numFmtId="174" formatCode="0;-0;"/>
    <numFmt numFmtId="175" formatCode="+0%;-0%;0%"/>
    <numFmt numFmtId="176" formatCode="0;-0;0"/>
    <numFmt numFmtId="177" formatCode="+0;-0;0"/>
  </numFmts>
  <fonts count="18">
    <font>
      <name val="Calibri"/>
      <family val="2"/>
      <color theme="1"/>
      <sz val="11"/>
      <scheme val="minor"/>
    </font>
    <font>
      <name val="Arial"/>
      <b val="1"/>
      <color rgb="001F3A5F"/>
      <sz val="16"/>
    </font>
    <font>
      <name val="Arial"/>
      <i val="1"/>
      <color rgb="00595959"/>
      <sz val="9"/>
    </font>
    <font>
      <name val="Arial"/>
      <b val="1"/>
      <color rgb="00FFFFFF"/>
      <sz val="9"/>
    </font>
    <font>
      <name val="Arial"/>
      <b val="1"/>
      <sz val="10"/>
    </font>
    <font>
      <name val="Arial"/>
      <sz val="10"/>
    </font>
    <font>
      <name val="Arial"/>
      <color rgb="00595959"/>
      <sz val="9"/>
    </font>
    <font>
      <name val="Arial"/>
      <b val="1"/>
      <color rgb="001F3A5F"/>
      <sz val="11"/>
    </font>
    <font>
      <name val="Arial"/>
      <sz val="9"/>
    </font>
    <font>
      <name val="Arial"/>
      <b val="1"/>
      <color rgb="001F3A5F"/>
      <sz val="12"/>
    </font>
    <font>
      <name val="Arial"/>
      <b val="1"/>
      <color rgb="00000000"/>
      <sz val="8"/>
    </font>
    <font>
      <name val="Arial"/>
      <b val="1"/>
      <color rgb="00404040"/>
      <sz val="8"/>
    </font>
    <font>
      <name val="Arial"/>
      <b val="1"/>
      <color rgb="00FFFFFF"/>
      <sz val="12"/>
    </font>
    <font>
      <name val="Arial"/>
      <b val="1"/>
      <sz val="9"/>
    </font>
    <font>
      <name val="Arial"/>
      <b val="1"/>
      <color rgb="00C00000"/>
      <sz val="9"/>
    </font>
    <font>
      <name val="Arial"/>
      <b val="1"/>
      <color rgb="001F3A5F"/>
      <sz val="20"/>
    </font>
    <font>
      <name val="Arial"/>
      <i val="1"/>
      <color rgb="00595959"/>
      <sz val="10"/>
    </font>
    <font>
      <name val="Arial"/>
      <b val="1"/>
      <color rgb="00FFFFFF"/>
      <sz val="13"/>
    </font>
  </fonts>
  <fills count="18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44546A"/>
        <bgColor rgb="0044546A"/>
      </patternFill>
    </fill>
    <fill>
      <patternFill patternType="solid">
        <fgColor rgb="00BF8F00"/>
        <bgColor rgb="00BF8F00"/>
      </patternFill>
    </fill>
    <fill>
      <patternFill patternType="solid">
        <fgColor rgb="002F75B5"/>
        <bgColor rgb="002F75B5"/>
      </patternFill>
    </fill>
    <fill>
      <patternFill patternType="solid">
        <fgColor rgb="007030A0"/>
        <bgColor rgb="007030A0"/>
      </patternFill>
    </fill>
    <fill>
      <patternFill patternType="solid">
        <fgColor rgb="00D9D9D9"/>
        <bgColor rgb="00D9D9D9"/>
      </patternFill>
    </fill>
    <fill>
      <patternFill patternType="solid">
        <fgColor rgb="00FFE699"/>
        <bgColor rgb="00FFE699"/>
      </patternFill>
    </fill>
    <fill>
      <patternFill patternType="solid">
        <fgColor rgb="00BDD7EE"/>
        <bgColor rgb="00BDD7EE"/>
      </patternFill>
    </fill>
    <fill>
      <patternFill patternType="solid">
        <fgColor rgb="00595959"/>
        <bgColor rgb="00595959"/>
      </patternFill>
    </fill>
    <fill>
      <patternFill patternType="solid">
        <fgColor rgb="00F8CBAD"/>
        <bgColor rgb="00F8CBAD"/>
      </patternFill>
    </fill>
    <fill>
      <patternFill patternType="solid">
        <fgColor rgb="00FF7C80"/>
        <bgColor rgb="00FF7C80"/>
      </patternFill>
    </fill>
    <fill>
      <patternFill patternType="solid">
        <fgColor rgb="00F4B183"/>
        <bgColor rgb="00F4B183"/>
      </patternFill>
    </fill>
    <fill>
      <patternFill patternType="solid">
        <fgColor rgb="009BC2E6"/>
        <bgColor rgb="009BC2E6"/>
      </patternFill>
    </fill>
  </fills>
  <borders count="3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medium">
        <color rgb="001F3A5F"/>
      </bottom>
    </border>
  </borders>
  <cellStyleXfs count="1">
    <xf numFmtId="0" fontId="0" fillId="0" borderId="0"/>
  </cellStyleXfs>
  <cellXfs count="115">
    <xf numFmtId="0" fontId="0" fillId="0" borderId="0" pivotButton="0" quotePrefix="0" xfId="0"/>
    <xf numFmtId="0" fontId="15" fillId="0" borderId="0" pivotButton="0" quotePrefix="0" xfId="0"/>
    <xf numFmtId="0" fontId="16" fillId="0" borderId="0" pivotButton="0" quotePrefix="0" xfId="0"/>
    <xf numFmtId="0" fontId="17" fillId="2" borderId="0" pivotButton="0" quotePrefix="0" xfId="0"/>
    <xf numFmtId="0" fontId="0" fillId="2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4" fillId="4" borderId="1" pivotButton="0" quotePrefix="0" xfId="0"/>
    <xf numFmtId="0" fontId="5" fillId="0" borderId="0" pivotButton="0" quotePrefix="0" xfId="0"/>
    <xf numFmtId="0" fontId="4" fillId="3" borderId="1" pivotButton="0" quotePrefix="0" xfId="0"/>
    <xf numFmtId="0" fontId="4" fillId="5" borderId="1" pivotButton="0" quotePrefix="0" xfId="0"/>
    <xf numFmtId="0" fontId="4" fillId="14" borderId="1" pivotButton="0" quotePrefix="0" xfId="0"/>
    <xf numFmtId="0" fontId="4" fillId="15" borderId="1" pivotButton="0" quotePrefix="0" xfId="0"/>
    <xf numFmtId="0" fontId="4" fillId="16" borderId="1" pivotButton="0" quotePrefix="0" xfId="0"/>
    <xf numFmtId="0" fontId="4" fillId="17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9" fillId="0" borderId="0" pivotButton="0" quotePrefix="0" xfId="0"/>
    <xf numFmtId="0" fontId="4" fillId="0" borderId="0" pivotButton="0" quotePrefix="0" xfId="0"/>
    <xf numFmtId="0" fontId="5" fillId="3" borderId="1" pivotButton="0" quotePrefix="0" xfId="0"/>
    <xf numFmtId="0" fontId="5" fillId="4" borderId="1" pivotButton="0" quotePrefix="0" xfId="0"/>
    <xf numFmtId="164" fontId="5" fillId="3" borderId="1" pivotButton="0" quotePrefix="0" xfId="0"/>
    <xf numFmtId="165" fontId="5" fillId="3" borderId="1" pivotButton="0" quotePrefix="0" xfId="0"/>
    <xf numFmtId="46" fontId="5" fillId="3" borderId="1" pivotButton="0" quotePrefix="0" xfId="0"/>
    <xf numFmtId="166" fontId="5" fillId="5" borderId="1" pivotButton="0" quotePrefix="0" xfId="0"/>
    <xf numFmtId="1" fontId="5" fillId="5" borderId="1" pivotButton="0" quotePrefix="0" xfId="0"/>
    <xf numFmtId="1" fontId="5" fillId="3" borderId="1" pivotButton="0" quotePrefix="0" xfId="0"/>
    <xf numFmtId="0" fontId="3" fillId="2" borderId="0" applyAlignment="1" pivotButton="0" quotePrefix="0" xfId="0">
      <alignment horizontal="center" vertical="center" wrapText="1"/>
    </xf>
    <xf numFmtId="9" fontId="5" fillId="4" borderId="1" pivotButton="0" quotePrefix="0" xfId="0"/>
    <xf numFmtId="0" fontId="8" fillId="0" borderId="0" pivotButton="0" quotePrefix="0" xfId="0"/>
    <xf numFmtId="1" fontId="5" fillId="4" borderId="1" pivotButton="0" quotePrefix="0" xfId="0"/>
    <xf numFmtId="2" fontId="5" fillId="4" borderId="1" pivotButton="0" quotePrefix="0" xfId="0"/>
    <xf numFmtId="0" fontId="3" fillId="6" borderId="0" applyAlignment="1" pivotButton="0" quotePrefix="0" xfId="0">
      <alignment horizontal="center" vertical="center" wrapText="1"/>
    </xf>
    <xf numFmtId="0" fontId="3" fillId="7" borderId="0" applyAlignment="1" pivotButton="0" quotePrefix="0" xfId="0">
      <alignment horizontal="center" vertical="center" wrapText="1"/>
    </xf>
    <xf numFmtId="0" fontId="3" fillId="8" borderId="0" applyAlignment="1" pivotButton="0" quotePrefix="0" xfId="0">
      <alignment horizontal="center" vertical="center" wrapText="1"/>
    </xf>
    <xf numFmtId="0" fontId="3" fillId="9" borderId="0" applyAlignment="1" pivotButton="0" quotePrefix="0" xfId="0">
      <alignment horizontal="center" vertical="center" wrapText="1"/>
    </xf>
    <xf numFmtId="0" fontId="10" fillId="10" borderId="1" applyAlignment="1" pivotButton="0" quotePrefix="0" xfId="0">
      <alignment horizontal="center" vertical="center" wrapText="1"/>
    </xf>
    <xf numFmtId="0" fontId="11" fillId="10" borderId="1" applyAlignment="1" pivotButton="0" quotePrefix="0" xfId="0">
      <alignment horizontal="center" vertical="center" wrapText="1"/>
    </xf>
    <xf numFmtId="0" fontId="10" fillId="11" borderId="1" applyAlignment="1" pivotButton="0" quotePrefix="0" xfId="0">
      <alignment horizontal="center" vertical="center" wrapText="1"/>
    </xf>
    <xf numFmtId="0" fontId="10" fillId="12" borderId="1" applyAlignment="1" pivotButton="0" quotePrefix="0" xfId="0">
      <alignment horizontal="center" vertical="center" wrapText="1"/>
    </xf>
    <xf numFmtId="0" fontId="3" fillId="2" borderId="0" pivotButton="0" quotePrefix="0" xfId="0"/>
    <xf numFmtId="167" fontId="3" fillId="2" borderId="0" pivotButton="0" quotePrefix="0" xfId="0"/>
    <xf numFmtId="0" fontId="12" fillId="2" borderId="0" pivotButton="0" quotePrefix="0" xfId="0"/>
    <xf numFmtId="169" fontId="13" fillId="5" borderId="1" applyAlignment="1" pivotButton="0" quotePrefix="0" xfId="0">
      <alignment horizontal="center" vertical="top"/>
    </xf>
    <xf numFmtId="0" fontId="8" fillId="5" borderId="1" applyAlignment="1" pivotButton="0" quotePrefix="0" xfId="0">
      <alignment horizontal="center" vertical="top"/>
    </xf>
    <xf numFmtId="170" fontId="8" fillId="5" borderId="1" applyAlignment="1" pivotButton="0" quotePrefix="0" xfId="0">
      <alignment horizontal="center" vertical="top"/>
    </xf>
    <xf numFmtId="171" fontId="13" fillId="5" borderId="1" applyAlignment="1" pivotButton="0" quotePrefix="0" xfId="0">
      <alignment horizontal="center" vertical="top"/>
    </xf>
    <xf numFmtId="0" fontId="8" fillId="4" borderId="1" applyAlignment="1" pivotButton="0" quotePrefix="0" xfId="0">
      <alignment horizontal="center" vertical="top"/>
    </xf>
    <xf numFmtId="0" fontId="8" fillId="4" borderId="1" applyAlignment="1" pivotButton="0" quotePrefix="0" xfId="0">
      <alignment vertical="top" wrapText="1"/>
    </xf>
    <xf numFmtId="172" fontId="8" fillId="4" borderId="1" applyAlignment="1" pivotButton="0" quotePrefix="0" xfId="0">
      <alignment horizontal="center" vertical="top"/>
    </xf>
    <xf numFmtId="173" fontId="8" fillId="5" borderId="1" applyAlignment="1" pivotButton="0" quotePrefix="0" xfId="0">
      <alignment horizontal="center" vertical="top"/>
    </xf>
    <xf numFmtId="0" fontId="13" fillId="5" borderId="1" applyAlignment="1" pivotButton="0" quotePrefix="0" xfId="0">
      <alignment vertical="top" wrapText="1"/>
    </xf>
    <xf numFmtId="172" fontId="8" fillId="5" borderId="1" applyAlignment="1" pivotButton="0" quotePrefix="0" xfId="0">
      <alignment horizontal="center" vertical="top"/>
    </xf>
    <xf numFmtId="0" fontId="8" fillId="3" borderId="1" applyAlignment="1" pivotButton="0" quotePrefix="0" xfId="0">
      <alignment horizontal="center" vertical="top"/>
    </xf>
    <xf numFmtId="2" fontId="8" fillId="3" borderId="1" applyAlignment="1" pivotButton="0" quotePrefix="0" xfId="0">
      <alignment horizontal="center" vertical="top"/>
    </xf>
    <xf numFmtId="46" fontId="8" fillId="3" borderId="1" applyAlignment="1" pivotButton="0" quotePrefix="0" xfId="0">
      <alignment horizontal="center" vertical="top"/>
    </xf>
    <xf numFmtId="166" fontId="8" fillId="5" borderId="1" applyAlignment="1" pivotButton="0" quotePrefix="0" xfId="0">
      <alignment horizontal="center" vertical="top"/>
    </xf>
    <xf numFmtId="172" fontId="8" fillId="3" borderId="1" applyAlignment="1" pivotButton="0" quotePrefix="0" xfId="0">
      <alignment horizontal="center" vertical="top"/>
    </xf>
    <xf numFmtId="0" fontId="8" fillId="3" borderId="1" applyAlignment="1" pivotButton="0" quotePrefix="0" xfId="0">
      <alignment vertical="top" wrapText="1"/>
    </xf>
    <xf numFmtId="169" fontId="13" fillId="5" borderId="2" applyAlignment="1" pivotButton="0" quotePrefix="0" xfId="0">
      <alignment horizontal="center" vertical="top"/>
    </xf>
    <xf numFmtId="0" fontId="8" fillId="5" borderId="2" applyAlignment="1" pivotButton="0" quotePrefix="0" xfId="0">
      <alignment horizontal="center" vertical="top"/>
    </xf>
    <xf numFmtId="170" fontId="8" fillId="5" borderId="2" applyAlignment="1" pivotButton="0" quotePrefix="0" xfId="0">
      <alignment horizontal="center" vertical="top"/>
    </xf>
    <xf numFmtId="171" fontId="13" fillId="5" borderId="2" applyAlignment="1" pivotButton="0" quotePrefix="0" xfId="0">
      <alignment horizontal="center" vertical="top"/>
    </xf>
    <xf numFmtId="0" fontId="8" fillId="4" borderId="2" applyAlignment="1" pivotButton="0" quotePrefix="0" xfId="0">
      <alignment horizontal="center" vertical="top"/>
    </xf>
    <xf numFmtId="0" fontId="8" fillId="4" borderId="2" applyAlignment="1" pivotButton="0" quotePrefix="0" xfId="0">
      <alignment vertical="top" wrapText="1"/>
    </xf>
    <xf numFmtId="172" fontId="8" fillId="4" borderId="2" applyAlignment="1" pivotButton="0" quotePrefix="0" xfId="0">
      <alignment horizontal="center" vertical="top"/>
    </xf>
    <xf numFmtId="173" fontId="8" fillId="5" borderId="2" applyAlignment="1" pivotButton="0" quotePrefix="0" xfId="0">
      <alignment horizontal="center" vertical="top"/>
    </xf>
    <xf numFmtId="0" fontId="13" fillId="5" borderId="2" applyAlignment="1" pivotButton="0" quotePrefix="0" xfId="0">
      <alignment vertical="top" wrapText="1"/>
    </xf>
    <xf numFmtId="172" fontId="8" fillId="5" borderId="2" applyAlignment="1" pivotButton="0" quotePrefix="0" xfId="0">
      <alignment horizontal="center" vertical="top"/>
    </xf>
    <xf numFmtId="0" fontId="8" fillId="3" borderId="2" applyAlignment="1" pivotButton="0" quotePrefix="0" xfId="0">
      <alignment horizontal="center" vertical="top"/>
    </xf>
    <xf numFmtId="2" fontId="8" fillId="3" borderId="2" applyAlignment="1" pivotButton="0" quotePrefix="0" xfId="0">
      <alignment horizontal="center" vertical="top"/>
    </xf>
    <xf numFmtId="46" fontId="8" fillId="3" borderId="2" applyAlignment="1" pivotButton="0" quotePrefix="0" xfId="0">
      <alignment horizontal="center" vertical="top"/>
    </xf>
    <xf numFmtId="166" fontId="8" fillId="5" borderId="2" applyAlignment="1" pivotButton="0" quotePrefix="0" xfId="0">
      <alignment horizontal="center" vertical="top"/>
    </xf>
    <xf numFmtId="172" fontId="8" fillId="3" borderId="2" applyAlignment="1" pivotButton="0" quotePrefix="0" xfId="0">
      <alignment horizontal="center" vertical="top"/>
    </xf>
    <xf numFmtId="0" fontId="8" fillId="3" borderId="2" applyAlignment="1" pivotButton="0" quotePrefix="0" xfId="0">
      <alignment vertical="top" wrapText="1"/>
    </xf>
    <xf numFmtId="0" fontId="3" fillId="7" borderId="1" applyAlignment="1" pivotButton="0" quotePrefix="0" xfId="0">
      <alignment horizontal="center" vertical="center" wrapText="1"/>
    </xf>
    <xf numFmtId="0" fontId="3" fillId="13" borderId="1" applyAlignment="1" pivotButton="0" quotePrefix="0" xfId="0">
      <alignment horizontal="center" vertical="center" wrapText="1"/>
    </xf>
    <xf numFmtId="169" fontId="8" fillId="4" borderId="1" applyAlignment="1" pivotButton="0" quotePrefix="0" xfId="0">
      <alignment vertical="top"/>
    </xf>
    <xf numFmtId="0" fontId="8" fillId="4" borderId="1" applyAlignment="1" pivotButton="0" quotePrefix="0" xfId="0">
      <alignment vertical="top"/>
    </xf>
    <xf numFmtId="0" fontId="8" fillId="5" borderId="1" applyAlignment="1" pivotButton="0" quotePrefix="0" xfId="0">
      <alignment vertical="top"/>
    </xf>
    <xf numFmtId="0" fontId="8" fillId="5" borderId="1" applyAlignment="1" pivotButton="0" quotePrefix="0" xfId="0">
      <alignment vertical="top" wrapText="1"/>
    </xf>
    <xf numFmtId="172" fontId="8" fillId="5" borderId="1" applyAlignment="1" pivotButton="0" quotePrefix="0" xfId="0">
      <alignment vertical="top"/>
    </xf>
    <xf numFmtId="172" fontId="8" fillId="4" borderId="1" applyAlignment="1" pivotButton="0" quotePrefix="0" xfId="0">
      <alignment vertical="top"/>
    </xf>
    <xf numFmtId="169" fontId="0" fillId="0" borderId="0" pivotButton="0" quotePrefix="0" xfId="0"/>
    <xf numFmtId="172" fontId="0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9" fontId="8" fillId="5" borderId="1" applyAlignment="1" pivotButton="0" quotePrefix="0" xfId="0">
      <alignment horizontal="center" vertical="top"/>
    </xf>
    <xf numFmtId="170" fontId="8" fillId="5" borderId="1" applyAlignment="1" pivotButton="0" quotePrefix="0" xfId="0">
      <alignment horizontal="center" vertical="top"/>
    </xf>
    <xf numFmtId="0" fontId="8" fillId="5" borderId="1" applyAlignment="1" pivotButton="0" quotePrefix="0" xfId="0">
      <alignment horizontal="center" vertical="top"/>
    </xf>
    <xf numFmtId="0" fontId="8" fillId="4" borderId="1" applyAlignment="1" pivotButton="0" quotePrefix="0" xfId="0">
      <alignment horizontal="left" vertical="top" wrapText="1"/>
    </xf>
    <xf numFmtId="167" fontId="8" fillId="5" borderId="1" applyAlignment="1" pivotButton="0" quotePrefix="0" xfId="0">
      <alignment horizontal="center" vertical="top"/>
    </xf>
    <xf numFmtId="9" fontId="8" fillId="5" borderId="1" applyAlignment="1" pivotButton="0" quotePrefix="0" xfId="0">
      <alignment horizontal="center" vertical="top"/>
    </xf>
    <xf numFmtId="174" fontId="8" fillId="5" borderId="1" applyAlignment="1" pivotButton="0" quotePrefix="0" xfId="0">
      <alignment horizontal="center" vertical="top"/>
    </xf>
    <xf numFmtId="175" fontId="8" fillId="5" borderId="1" applyAlignment="1" pivotButton="0" quotePrefix="0" xfId="0">
      <alignment horizontal="center" vertical="top"/>
    </xf>
    <xf numFmtId="2" fontId="8" fillId="5" borderId="1" applyAlignment="1" pivotButton="0" quotePrefix="0" xfId="0">
      <alignment horizontal="center" vertical="top"/>
    </xf>
    <xf numFmtId="172" fontId="8" fillId="5" borderId="1" applyAlignment="1" pivotButton="0" quotePrefix="0" xfId="0">
      <alignment horizontal="center" vertical="top"/>
    </xf>
    <xf numFmtId="176" fontId="8" fillId="5" borderId="1" applyAlignment="1" pivotButton="0" quotePrefix="0" xfId="0">
      <alignment horizontal="center" vertical="top"/>
    </xf>
    <xf numFmtId="0" fontId="14" fillId="5" borderId="1" applyAlignment="1" pivotButton="0" quotePrefix="0" xfId="0">
      <alignment horizontal="center" vertical="top"/>
    </xf>
    <xf numFmtId="0" fontId="8" fillId="3" borderId="1" applyAlignment="1" pivotButton="0" quotePrefix="0" xfId="0">
      <alignment horizontal="left" vertical="top" wrapText="1"/>
    </xf>
    <xf numFmtId="0" fontId="13" fillId="5" borderId="1" applyAlignment="1" pivotButton="0" quotePrefix="0" xfId="0">
      <alignment horizontal="left" vertical="top"/>
    </xf>
    <xf numFmtId="164" fontId="8" fillId="3" borderId="1" applyAlignment="1" pivotButton="0" quotePrefix="0" xfId="0">
      <alignment vertical="top" wrapText="1"/>
    </xf>
    <xf numFmtId="165" fontId="8" fillId="3" borderId="1" applyAlignment="1" pivotButton="0" quotePrefix="0" xfId="0">
      <alignment vertical="top" wrapText="1"/>
    </xf>
    <xf numFmtId="46" fontId="8" fillId="3" borderId="1" applyAlignment="1" pivotButton="0" quotePrefix="0" xfId="0">
      <alignment vertical="top" wrapText="1"/>
    </xf>
    <xf numFmtId="166" fontId="8" fillId="5" borderId="1" applyAlignment="1" pivotButton="0" quotePrefix="0" xfId="0">
      <alignment vertical="top" wrapText="1"/>
    </xf>
    <xf numFmtId="177" fontId="8" fillId="5" borderId="1" applyAlignment="1" pivotButton="0" quotePrefix="0" xfId="0">
      <alignment vertical="top" wrapText="1"/>
    </xf>
    <xf numFmtId="0" fontId="8" fillId="3" borderId="1" pivotButton="0" quotePrefix="0" xfId="0"/>
    <xf numFmtId="164" fontId="8" fillId="3" borderId="1" pivotButton="0" quotePrefix="0" xfId="0"/>
    <xf numFmtId="1" fontId="8" fillId="5" borderId="1" pivotButton="0" quotePrefix="0" xfId="0"/>
    <xf numFmtId="9" fontId="8" fillId="5" borderId="1" pivotButton="0" quotePrefix="0" xfId="0"/>
    <xf numFmtId="169" fontId="8" fillId="5" borderId="1" pivotButton="0" quotePrefix="0" xfId="0"/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0" borderId="0" applyAlignment="1" pivotButton="0" quotePrefix="0" xfId="0">
      <alignment/>
    </xf>
  </cellXfs>
  <cellStyles count="1">
    <cellStyle name="Normal" xfId="0" builtinId="0" hidden="0"/>
  </cellStyles>
  <dxfs count="18">
    <dxf>
      <font>
        <b val="1"/>
      </font>
      <fill>
        <patternFill patternType="solid">
          <fgColor rgb="009BC2E6"/>
          <bgColor rgb="009BC2E6"/>
        </patternFill>
      </fill>
    </dxf>
    <dxf>
      <font>
        <b val="1"/>
        <color rgb="00833C0B"/>
      </font>
      <fill>
        <patternFill patternType="solid">
          <fgColor rgb="00F8CBAD"/>
          <bgColor rgb="00F8CBAD"/>
        </patternFill>
      </fill>
    </dxf>
    <dxf>
      <font>
        <strike val="1"/>
        <color rgb="007F7F7F"/>
      </font>
    </dxf>
    <dxf>
      <fill>
        <patternFill patternType="solid">
          <fgColor rgb="00C6EFCE"/>
          <bgColor rgb="00C6EFCE"/>
        </patternFill>
      </fill>
    </dxf>
    <dxf>
      <fill>
        <patternFill patternType="solid">
          <fgColor rgb="00FFEB9C"/>
          <bgColor rgb="00FFEB9C"/>
        </patternFill>
      </fill>
    </dxf>
    <dxf>
      <fill>
        <patternFill patternType="solid">
          <fgColor rgb="00BDD7EE"/>
          <bgColor rgb="00BDD7EE"/>
        </patternFill>
      </fill>
    </dxf>
    <dxf>
      <fill>
        <patternFill patternType="solid">
          <fgColor rgb="00FFC7CE"/>
          <bgColor rgb="00FFC7CE"/>
        </patternFill>
      </fill>
    </dxf>
    <dxf>
      <fill>
        <patternFill patternType="solid">
          <fgColor rgb="00E4DFEC"/>
          <bgColor rgb="00E4DFEC"/>
        </patternFill>
      </fill>
    </dxf>
    <dxf>
      <fill>
        <patternFill patternType="solid">
          <fgColor rgb="00E2EFDA"/>
          <bgColor rgb="00E2EFDA"/>
        </patternFill>
      </fill>
    </dxf>
    <dxf>
      <fill>
        <patternFill patternType="solid">
          <fgColor rgb="00FCE4D6"/>
          <bgColor rgb="00FCE4D6"/>
        </patternFill>
      </fill>
    </dxf>
    <dxf>
      <font>
        <b val="1"/>
      </font>
      <fill>
        <patternFill patternType="solid">
          <fgColor rgb="00FF7C80"/>
          <bgColor rgb="00FF7C80"/>
        </patternFill>
      </fill>
    </dxf>
    <dxf>
      <fill>
        <patternFill patternType="solid">
          <fgColor rgb="00F4B183"/>
          <bgColor rgb="00F4B183"/>
        </patternFill>
      </fill>
    </dxf>
    <dxf>
      <font>
        <i val="1"/>
        <color rgb="00A6A6A6"/>
      </font>
    </dxf>
    <dxf>
      <font>
        <b val="1"/>
        <color rgb="00833C0B"/>
      </font>
    </dxf>
    <dxf>
      <fill>
        <patternFill patternType="solid">
          <fgColor rgb="00F8CBAD"/>
          <bgColor rgb="00F8CBAD"/>
        </patternFill>
      </fill>
    </dxf>
    <dxf>
      <fill>
        <patternFill patternType="solid">
          <fgColor rgb="00FFE5E5"/>
          <bgColor rgb="00FFE5E5"/>
        </patternFill>
      </fill>
    </dxf>
    <dxf>
      <font>
        <b val="1"/>
      </font>
    </dxf>
    <dxf>
      <font>
        <b val="1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Kilometraż tygodniowy: plan aktualny vs wykonanie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'Tygodnie'!F3</f>
            </strRef>
          </tx>
          <spPr>
            <a:solidFill xmlns:a="http://schemas.openxmlformats.org/drawingml/2006/main">
              <a:srgbClr val="FFD966"/>
            </a:solidFill>
            <a:ln xmlns:a="http://schemas.openxmlformats.org/drawingml/2006/main">
              <a:prstDash val="solid"/>
            </a:ln>
          </spPr>
          <cat>
            <numRef>
              <f>'Tygodnie'!$A$4:$A$125</f>
            </numRef>
          </cat>
          <val>
            <numRef>
              <f>'Tygodnie'!$F$4:$F$125</f>
            </numRef>
          </val>
        </ser>
        <ser>
          <idx val="1"/>
          <order val="1"/>
          <tx>
            <strRef>
              <f>'Tygodnie'!H3</f>
            </strRef>
          </tx>
          <spPr>
            <a:solidFill xmlns:a="http://schemas.openxmlformats.org/drawingml/2006/main">
              <a:srgbClr val="2F75B5"/>
            </a:solidFill>
            <a:ln xmlns:a="http://schemas.openxmlformats.org/drawingml/2006/main">
              <a:prstDash val="solid"/>
            </a:ln>
          </spPr>
          <cat>
            <numRef>
              <f>'Tygodnie'!$A$4:$A$125</f>
            </numRef>
          </cat>
          <val>
            <numRef>
              <f>'Tygodnie'!$H$4:$H$125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dd.m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km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Kilometraż miesięczny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'Miesiące'!C3</f>
            </strRef>
          </tx>
          <spPr>
            <a:solidFill xmlns:a="http://schemas.openxmlformats.org/drawingml/2006/main">
              <a:srgbClr val="FFD966"/>
            </a:solidFill>
            <a:ln xmlns:a="http://schemas.openxmlformats.org/drawingml/2006/main">
              <a:prstDash val="solid"/>
            </a:ln>
          </spPr>
          <cat>
            <numRef>
              <f>'Miesiące'!$B$4:$B$32</f>
            </numRef>
          </cat>
          <val>
            <numRef>
              <f>'Miesiące'!$C$4:$C$32</f>
            </numRef>
          </val>
        </ser>
        <ser>
          <idx val="1"/>
          <order val="1"/>
          <tx>
            <strRef>
              <f>'Miesiące'!E3</f>
            </strRef>
          </tx>
          <spPr>
            <a:solidFill xmlns:a="http://schemas.openxmlformats.org/drawingml/2006/main">
              <a:srgbClr val="2F75B5"/>
            </a:solidFill>
            <a:ln xmlns:a="http://schemas.openxmlformats.org/drawingml/2006/main">
              <a:prstDash val="solid"/>
            </a:ln>
          </spPr>
          <cat>
            <numRef>
              <f>'Miesiące'!$B$4:$B$32</f>
            </numRef>
          </cat>
          <val>
            <numRef>
              <f>'Miesiące'!$E$4:$E$32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Dziennik</author>
  </authors>
  <commentList>
    <comment ref="E3" authorId="0" shapeId="0">
      <text>
        <t>W niedzielę: suma tygodnia (plan aktualny). W wierszu miesiąca: suma miesiąca.</t>
      </text>
    </comment>
    <comment ref="F3" authorId="0" shapeId="0">
      <text>
        <t>W niedzielę: suma tygodnia (wykonanie). W wierszu miesiąca: suma miesiąca.</t>
      </text>
    </comment>
    <comment ref="H3" authorId="0" shapeId="0">
      <text>
        <t>Trener wpisuje plan raz, przed startem miesiąca/bloku. NIE NADPISUJEMY – każda zmiana idzie do arkusza „Zmiany planu”.</t>
      </text>
    </comment>
    <comment ref="J3" authorId="0" shapeId="0">
      <text>
        <t>1 = kluczowy, 2 = ważny, 3 = uzupełniający (można odpuścić przy zmęczeniu).</t>
      </text>
    </comment>
    <comment ref="K3" authorId="0" shapeId="0">
      <text>
        <t>v1 = plan pierwotny. v2, v3… = liczba zmian dla tego dnia. Pomarańczowe tło = plan był zmieniony.</t>
      </text>
    </comment>
    <comment ref="L3" authorId="0" shapeId="0">
      <text>
        <t>Liczy się samo: ostatnia zmiana z arkusza „Zmiany planu”, a jeśli zmian nie było – plan pierwotny. To jest plan do wykonania.</t>
      </text>
    </comment>
    <comment ref="N3" authorId="0" shapeId="0">
      <text>
        <t>Wykonany / Częściowo / Zmieniony / Przeniesiony / Pominięty / Choroba/uraz / Dodatkowy. Trening przeniesiony wpisz w dniu, w którym go zrobiłeś.</t>
      </text>
    </comment>
    <comment ref="Q3" authorId="0" shapeId="0">
      <text>
        <t>Wpisuj z godzinami: 0:52:30 (a nie 52:30 – Excel/Sheets uzna to za 52 godziny).</t>
      </text>
    </comment>
    <comment ref="V3" authorId="0" shapeId="0">
      <text>
        <t>Subiektywny wysiłek całej sesji: 1 = bardzo lekko, 10 = maksymalnie.</t>
      </text>
    </comment>
    <comment ref="W3" authorId="0" shapeId="0">
      <text>
        <t>RPE × minuty treningu. Sumowane w tygodniu daje obciążenie (ACWR w arkuszu Tygodnie).</t>
      </text>
    </comment>
    <comment ref="X3" authorId="0" shapeId="0">
      <text>
        <t>1 = świetnie / świeży, 5 = bardzo zmęczony / źle.</t>
      </text>
    </comment>
    <comment ref="Y3" authorId="0" shapeId="0">
      <text>
        <t>1 = świetnie, 5 = bardzo zmęczony.</t>
      </text>
    </comment>
    <comment ref="AB3" authorId="0" shapeId="0">
      <text>
        <t>0 = nic. Od 4 komórka robi się czerwona – trener powinien to zobaczyć.</t>
      </text>
    </comment>
    <comment ref="AI3" authorId="0" shapeId="0">
      <text>
        <t>Pytanie bez odpowiedzi trenera jest podświetlone na pomarańczowo.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127</row>
      <rowOff>0</rowOff>
    </from>
    <ext cx="108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34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7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1" ht="30" customHeight="1">
      <c r="B1" s="1" t="inlineStr">
        <is>
          <t>Dziennik biegowy – instrukcja obsługi</t>
        </is>
      </c>
    </row>
    <row r="2">
      <c r="B2" s="2" t="inlineStr">
        <is>
          <t>Szablon PrepRace (schemat preprace-diary/1). Jeden plik dla biegacza i trenera: plan, wykonanie, historia zmian planu i podsumowania.</t>
        </is>
      </c>
    </row>
    <row r="4" ht="22" customHeight="1">
      <c r="B4" s="3" t="inlineStr">
        <is>
          <t>1. Jak to jest zbudowane</t>
        </is>
      </c>
      <c r="C4" s="4" t="n"/>
    </row>
    <row r="5" ht="58" customHeight="1">
      <c r="B5" s="5" t="inlineStr">
        <is>
          <t>Dziennik</t>
        </is>
      </c>
      <c r="C5" s="6" t="inlineStr">
        <is>
          <t>Serce pliku. Jeden wiersz = jeden dzień, wszystkie miesiące w jednej tabeli (pon–ndz). Granatowy wiersz otwiera każdy miesiąc – pokazuje sumę km miesiąca i % realizacji; przyciskiem z lewej strony zwiniesz zakończony miesiąc. Gruba linia = koniec tygodnia; w niedzielę kolumny Σ pokazują sumę tygodnia (plan / wykonanie) – to dawne puste wiersze „RAZEM”, teraz liczone automatycznie.</t>
        </is>
      </c>
    </row>
    <row r="6" ht="30" customHeight="1">
      <c r="B6" s="5" t="inlineStr">
        <is>
          <t>Zmiany planu</t>
        </is>
      </c>
      <c r="C6" s="6" t="inlineStr">
        <is>
          <t>Rejestr każdej zmiany planu: kto, kiedy, którego dnia dotyczy, co było, co jest i dlaczego. Dziennik sam pobiera stąd aktualną wersję.</t>
        </is>
      </c>
    </row>
    <row r="7" ht="44" customHeight="1">
      <c r="B7" s="5" t="inlineStr">
        <is>
          <t>Tygodnie</t>
        </is>
      </c>
      <c r="C7" s="6" t="inlineStr">
        <is>
          <t>Podsumowanie tygodnia: km plan vs wykonanie, liczba treningów, najdłuższy bieg, obciążenie, zmiana km, ACWR, ból, pytania bez odpowiedzi i kolumna SYGNAŁ. Tu trener wpisuje fazę i zadania tygodnia (dawny wiersz „dowolnie” – siła, skipy, stabilizacja).</t>
        </is>
      </c>
    </row>
    <row r="8" ht="16" customHeight="1">
      <c r="B8" s="5" t="inlineStr">
        <is>
          <t>Miesiące</t>
        </is>
      </c>
      <c r="C8" s="6" t="inlineStr">
        <is>
          <t>To samo w ujęciu miesięcznym + miejsce na podsumowanie trenera i wnioski biegacza. Wykres km na dole.</t>
        </is>
      </c>
    </row>
    <row r="9" ht="16" customHeight="1">
      <c r="B9" s="5" t="inlineStr">
        <is>
          <t>Zawody</t>
        </is>
      </c>
      <c r="C9" s="6" t="inlineStr">
        <is>
          <t>Kalendarz startów (dawne „Terminy”): cel, wynik, tempo, różnica do celu, wnioski, odliczanie dni.</t>
        </is>
      </c>
    </row>
    <row r="10" ht="16" customHeight="1">
      <c r="B10" s="5" t="inlineStr">
        <is>
          <t>Buty</t>
        </is>
      </c>
      <c r="C10" s="6" t="inlineStr">
        <is>
          <t>Pary butów i ich przebieg liczony z Dziennika; ostrzega przy 85% i 100% limitu.</t>
        </is>
      </c>
    </row>
    <row r="11" ht="16" customHeight="1">
      <c r="B11" s="5" t="inlineStr">
        <is>
          <t>Ustawienia</t>
        </is>
      </c>
      <c r="C11" s="6" t="inlineStr">
        <is>
          <t>Cel (data, dystans, czas), HRmax/HR spoczynkowe → strefy tętna, progi ostrzeżeń.</t>
        </is>
      </c>
    </row>
    <row r="12" ht="30" customHeight="1">
      <c r="B12" s="5" t="inlineStr">
        <is>
          <t>Słownik</t>
        </is>
      </c>
      <c r="C12" s="6" t="inlineStr">
        <is>
          <t>Skróty typów treningu (OFF, ER, RR, LR, FFLR, PR, TR, TI, CI, FR, SP, PODB…), statusy, powody zmian i przykładowe ćwiczenia uzupełniające.</t>
        </is>
      </c>
    </row>
    <row r="14" ht="22" customHeight="1">
      <c r="B14" s="3" t="inlineStr">
        <is>
          <t>2. Kolory – kto co wypełnia</t>
        </is>
      </c>
      <c r="C14" s="4" t="n"/>
    </row>
    <row r="15">
      <c r="B15" s="7" t="inlineStr">
        <is>
          <t>Żółte</t>
        </is>
      </c>
      <c r="C15" s="8" t="inlineStr">
        <is>
          <t>wypełnia TRENER (plan, priorytet, komentarze, zadania tygodnia, zmiany planu)</t>
        </is>
      </c>
    </row>
    <row r="16">
      <c r="B16" s="9" t="inlineStr">
        <is>
          <t>Niebieskie</t>
        </is>
      </c>
      <c r="C16" s="8" t="inlineStr">
        <is>
          <t>wypełnia BIEGACZ (wykonanie, samopoczucie, ból, uwagi, pytania)</t>
        </is>
      </c>
    </row>
    <row r="17">
      <c r="B17" s="10" t="inlineStr">
        <is>
          <t>Szare</t>
        </is>
      </c>
      <c r="C17" s="8" t="inlineStr">
        <is>
          <t>liczy się samo – nie wpisuj tu nic, nie kasuj formuł</t>
        </is>
      </c>
    </row>
    <row r="18">
      <c r="B18" s="11" t="inlineStr">
        <is>
          <t>Pomarańczowe</t>
        </is>
      </c>
      <c r="C18" s="8" t="inlineStr">
        <is>
          <t>plan tego dnia był zmieniony (v2, v3…); plan pierwotny jest wtedy przekreślony</t>
        </is>
      </c>
    </row>
    <row r="19">
      <c r="B19" s="12" t="inlineStr">
        <is>
          <t>Czerwone</t>
        </is>
      </c>
      <c r="C19" s="8" t="inlineStr">
        <is>
          <t>ból ≥ 4/10 – sygnał dla trenera</t>
        </is>
      </c>
    </row>
    <row r="20">
      <c r="B20" s="13" t="inlineStr">
        <is>
          <t>Łososiowe</t>
        </is>
      </c>
      <c r="C20" s="8" t="inlineStr">
        <is>
          <t>pytanie do trenera, na które nie ma jeszcze odpowiedzi</t>
        </is>
      </c>
    </row>
    <row r="21">
      <c r="B21" s="14" t="inlineStr">
        <is>
          <t>Jasnoniebieskie</t>
        </is>
      </c>
      <c r="C21" s="8" t="inlineStr">
        <is>
          <t>dzisiejsza data / bieżący tydzień</t>
        </is>
      </c>
    </row>
    <row r="23" ht="22" customHeight="1">
      <c r="B23" s="3" t="inlineStr">
        <is>
          <t>3. Rytm pracy – TRENER</t>
        </is>
      </c>
      <c r="C23" s="4" t="n"/>
    </row>
    <row r="24" ht="44" customHeight="1">
      <c r="B24" s="5" t="inlineStr">
        <is>
          <t>Przed miesiącem / blokiem</t>
        </is>
      </c>
      <c r="C24" s="6" t="inlineStr">
        <is>
          <t>W Dzienniku dla każdego dnia: Typ (lista), Plan pierwotny – opis, Plan km (dzień wolny = 0), Priorytet (1 kluczowy, 2 ważny, 3 uzupełniający). W Tygodniach: Faza/blok i Zadania tygodnia. Plan pierwotny wpisujesz RAZ – później już go nie zmieniasz.</t>
        </is>
      </c>
    </row>
    <row r="25" ht="30" customHeight="1">
      <c r="B25" s="5" t="inlineStr">
        <is>
          <t>Na bieżąco</t>
        </is>
      </c>
      <c r="C25" s="6" t="inlineStr">
        <is>
          <t>Odpowiadasz w kolumnie „Komentarz / odpowiedź trenera” (łososiowe pole znika, gdy odpowiesz). Raz w tygodniu: arkusz Tygodnie → kolumna SYGNAŁ + komentarz do tygodnia.</t>
        </is>
      </c>
    </row>
    <row r="26" ht="16" customHeight="1">
      <c r="B26" s="5" t="inlineStr">
        <is>
          <t>Gdy plan trzeba zmienić</t>
        </is>
      </c>
      <c r="C26" s="6" t="inlineStr">
        <is>
          <t>NIE nadpisuj planu w Dzienniku. Dopisz wiersz w „Zmiany planu” (instrukcja w pkt 5).</t>
        </is>
      </c>
    </row>
    <row r="27" ht="16" customHeight="1">
      <c r="B27" s="5" t="inlineStr">
        <is>
          <t>Koniec miesiąca</t>
        </is>
      </c>
      <c r="C27" s="6" t="inlineStr">
        <is>
          <t>Miesiące → „Podsumowanie trenera”. Plan kolejnego miesiąca wpisujesz w już przygotowane wiersze Dziennika.</t>
        </is>
      </c>
    </row>
    <row r="29" ht="22" customHeight="1">
      <c r="B29" s="3" t="inlineStr">
        <is>
          <t>4. Rytm pracy – BIEGACZ</t>
        </is>
      </c>
      <c r="C29" s="4" t="n"/>
    </row>
    <row r="30" ht="44" customHeight="1">
      <c r="B30" s="5" t="inlineStr">
        <is>
          <t>Po każdym treningu (2 min)</t>
        </is>
      </c>
      <c r="C30" s="6" t="inlineStr">
        <is>
          <t>Status · Typ wyk. · Dystans km · Czas (g:mm:ss, np. 0:52:30) · Śr./Max HR · RPE 1–10 · Samopoczucie przed/po (1 = świetnie, 5 = bardzo zmęczony) · Ból 0–10 i gdzie · Buty · Link do Stravy. Tempo, strefa tętna i obciążenie policzą się same.</t>
        </is>
      </c>
    </row>
    <row r="31" ht="16" customHeight="1">
      <c r="B31" s="5" t="inlineStr">
        <is>
          <t>Rano (opcjonalnie)</t>
        </is>
      </c>
      <c r="C31" s="6" t="inlineStr">
        <is>
          <t>HR spoczynkowe i sen – po kilku tygodniach widać, kiedy organizm nie nadąża.</t>
        </is>
      </c>
    </row>
    <row r="32" ht="30" customHeight="1">
      <c r="B32" s="5" t="inlineStr">
        <is>
          <t>Trening w innym dniu</t>
        </is>
      </c>
      <c r="C32" s="6" t="inlineStr">
        <is>
          <t>Wpisz wykonanie w dniu, w którym faktycznie biegłeś. W dniu planowanym ustaw Status = „Przeniesiony”. Sumy tygodnia i tak się zgodzą.</t>
        </is>
      </c>
    </row>
    <row r="33" ht="30" customHeight="1">
      <c r="B33" s="5" t="inlineStr">
        <is>
          <t>Pytania</t>
        </is>
      </c>
      <c r="C33" s="6" t="inlineStr">
        <is>
          <t>Kolumna „Pytanie do trenera” – osobno od uwag, żeby żadne pytanie nie zginęło. Pole świeci, dopóki trener nie odpowie.</t>
        </is>
      </c>
    </row>
    <row r="34" ht="16" customHeight="1">
      <c r="B34" s="5" t="inlineStr">
        <is>
          <t>Niedziela</t>
        </is>
      </c>
      <c r="C34" s="6" t="inlineStr">
        <is>
          <t>Tygodnie → „Refleksja biegacza”: 1–2 zdania, co szło dobrze, co nie.</t>
        </is>
      </c>
    </row>
    <row r="36" ht="22" customHeight="1">
      <c r="B36" s="3" t="inlineStr">
        <is>
          <t>5. Zmiana planu – krok po kroku (tak, żeby była widoczna)</t>
        </is>
      </c>
      <c r="C36" s="4" t="n"/>
    </row>
    <row r="37" ht="16" customHeight="1">
      <c r="B37" s="5" t="inlineStr">
        <is>
          <t>Krok 1</t>
        </is>
      </c>
      <c r="C37" s="6" t="inlineStr">
        <is>
          <t>Arkusz „Zmiany planu” → pierwszy wolny wiersz NA DOLE (nie wstawiaj w środek, nie kasuj starych).</t>
        </is>
      </c>
    </row>
    <row r="38" ht="30" customHeight="1">
      <c r="B38" s="5" t="inlineStr">
        <is>
          <t>Krok 2</t>
        </is>
      </c>
      <c r="C38" s="6" t="inlineStr">
        <is>
          <t>Wpisz: Data zmiany · Kto zmienia · Dotyczy dnia (data treningu) · JEST – nowy plan · Nowe km (0 = wolne) · Powód · ewentualnie Komentarz.</t>
        </is>
      </c>
    </row>
    <row r="39" ht="44" customHeight="1">
      <c r="B39" s="5" t="inlineStr">
        <is>
          <t>Co dzieje się samo</t>
        </is>
      </c>
      <c r="C39" s="6" t="inlineStr">
        <is>
          <t>„Było” wypełnia się z poprzedniej wersji (stara treść jest przekreślona). W Dzienniku dla tego dnia: „PLAN AKTUALNY” pokazuje nową wersję, „Wersja planu” zmienia się na v2/v3 i świeci na pomarańczowo, a plan pierwotny jest przekreślony. Tygodnie i Miesiące liczą zmiany i porównują km pierwotne z aktualnymi.</t>
        </is>
      </c>
    </row>
    <row r="40" ht="16" customHeight="1">
      <c r="B40" s="5" t="inlineStr">
        <is>
          <t>Kilka zmian tego samego dnia</t>
        </is>
      </c>
      <c r="C40" s="6" t="inlineStr">
        <is>
          <t>Po prostu dopisz kolejny wiersz – obowiązuje zawsze ostatni (v3, v4…). Pełna historia zostaje w rejestrze.</t>
        </is>
      </c>
    </row>
    <row r="41" ht="16" customHeight="1">
      <c r="B41" s="5" t="inlineStr">
        <is>
          <t>Przeniesienie treningu</t>
        </is>
      </c>
      <c r="C41" s="6" t="inlineStr">
        <is>
          <t>Dwa wiersze: (1) dzień pierwotny → „przeniesione na czwartek”, km 0; (2) czwartek → treść treningu i km.</t>
        </is>
      </c>
    </row>
    <row r="42" ht="30" customHeight="1">
      <c r="B42" s="5" t="inlineStr">
        <is>
          <t>Cały tydzień od nowa</t>
        </is>
      </c>
      <c r="C42" s="6" t="inlineStr">
        <is>
          <t>Jeden wiersz na każdy zmieniany dzień (np. po chorobie). Filtr w kolumnie „Dotyczy dnia” pokaże historię dowolnego dnia.</t>
        </is>
      </c>
    </row>
    <row r="44" ht="22" customHeight="1">
      <c r="B44" s="3" t="inlineStr">
        <is>
          <t>6. Jak czytać sygnały (arkusz Tygodnie)</t>
        </is>
      </c>
      <c r="C44" s="4" t="n"/>
    </row>
    <row r="45" ht="30" customHeight="1">
      <c r="B45" s="5" t="inlineStr">
        <is>
          <t>% planu</t>
        </is>
      </c>
      <c r="C45" s="6" t="inlineStr">
        <is>
          <t>Wykonane km / plan aktualny. Poniżej ~70% w zakończonym tygodniu – rozmowa, czy plan jest realny przy pracy i rodzinie.</t>
        </is>
      </c>
    </row>
    <row r="46" ht="30" customHeight="1">
      <c r="B46" s="5" t="inlineStr">
        <is>
          <t>Δ km vs poprz. tydz.</t>
        </is>
      </c>
      <c r="C46" s="6" t="inlineStr">
        <is>
          <t>Wzrost powyżej progu z Ustawień (domyślnie 15%) → „skok km”. Typowy błąd: po tygodniu przerwy lub bólu „nadrabianie” podwójnym kilometrażem.</t>
        </is>
      </c>
    </row>
    <row r="47" ht="30" customHeight="1">
      <c r="B47" s="5" t="inlineStr">
        <is>
          <t>ACWR</t>
        </is>
      </c>
      <c r="C47" s="6" t="inlineStr">
        <is>
          <t>Obciążenie sRPE tego tygodnia / średnia z 4 ostatnich tygodni. 0,8–1,3 = bezpiecznie, &gt;1,5 = ryzyko przeciążenia. Liczy się, gdy są dane z 4 kolejnych tygodni z RPE.</t>
        </is>
      </c>
    </row>
    <row r="48" ht="16" customHeight="1">
      <c r="B48" s="5" t="inlineStr">
        <is>
          <t>Strefa śr. HR</t>
        </is>
      </c>
      <c r="C48" s="6" t="inlineStr">
        <is>
          <t>Czy spokojne biegi (ER, LR) faktycznie były w Z1–Z2. Strefy liczą się po wpisaniu HRmax w Ustawieniach.</t>
        </is>
      </c>
    </row>
    <row r="49" ht="16" customHeight="1">
      <c r="B49" s="5" t="inlineStr">
        <is>
          <t>Maks. ból / pytania</t>
        </is>
      </c>
      <c r="C49" s="6" t="inlineStr">
        <is>
          <t>Każdy ból ≥ próg i każde pytanie bez odpowiedzi trafia do SYGNAŁU.</t>
        </is>
      </c>
    </row>
    <row r="51" ht="22" customHeight="1">
      <c r="B51" s="3" t="inlineStr">
        <is>
          <t>7. Nowy miesiąc i nowy rok</t>
        </is>
      </c>
      <c r="C51" s="4" t="n"/>
    </row>
    <row r="52" ht="58" customHeight="1">
      <c r="B52" s="6" t="inlineStr">
        <is>
          <t>Wiersze dni są przygotowane od 31.08.2026 do 31.12.2028 (pełne tygodnie; pierwsze tygodnie służą do uzupełnienia ostatniej historii). Żeby przedłużyć: zaznacz ostatnie 7 wierszy dni wraz z wierszem miesiąca, skopiuj i wklej pod spodem, potem popraw daty (pierwsza = poprzednia + 1, dalej formuła =A…+1) i nazwę miesiąca. Formuły obejmują wiersze do 1200 – na kolejny sezon najlepiej pobrać nowy szablon, a stary plik zostawić jako archiwum.</t>
        </is>
      </c>
    </row>
    <row r="54" ht="22" customHeight="1">
      <c r="B54" s="3" t="inlineStr">
        <is>
          <t>8. Wspólna praca z trenerem</t>
        </is>
      </c>
      <c r="C54" s="4" t="n"/>
    </row>
    <row r="55" ht="58" customHeight="1">
      <c r="B55" s="6" t="inlineStr">
        <is>
          <t>Najwygodniej w Google Sheets: Plik → Importuj → Prześlij ten plik, potem Udostępnij trenerowi z prawem edycji. Ustaw Narzędzia → Reguły powiadomień → „wprowadzono zmiany”, żeby obaj dostawali e-mail po zmianie. Opcjonalnie: Dane → Chroń arkusze i zakresy dla szarych kolumn, żeby nikt przypadkiem nie skasował formuł. W Excelu: zapisz na OneDrive i udostępnij – działa tak samo.</t>
        </is>
      </c>
    </row>
    <row r="57" ht="22" customHeight="1">
      <c r="B57" s="3" t="inlineStr">
        <is>
          <t>9. Przykład wypełnionego dnia (tylko ilustracja)</t>
        </is>
      </c>
      <c r="C57" s="4" t="n"/>
    </row>
    <row r="58" ht="16" customHeight="1">
      <c r="B58" s="5" t="inlineStr">
        <is>
          <t>Plan pierwotny (trener)</t>
        </is>
      </c>
      <c r="C58" s="6" t="inlineStr">
        <is>
          <t>Typ TI · „2 km rozgrzewki + 4×2 km @4:25 | 400 m trucht + 2 km schł.” · 12 km · priorytet 1</t>
        </is>
      </c>
    </row>
    <row r="59" ht="30" customHeight="1">
      <c r="B59" s="5" t="inlineStr">
        <is>
          <t>Zmiana (Zmiany planu)</t>
        </is>
      </c>
      <c r="C59" s="6" t="inlineStr">
        <is>
          <t>03.11 · Trener · dotyczy 04.11 · JEST: „3×2 km @4:25 (po przeziębieniu)” · 10 km · powód: Choroba → w Dzienniku v2, pomarańczowo</t>
        </is>
      </c>
    </row>
    <row r="60" ht="30" customHeight="1">
      <c r="B60" s="5" t="inlineStr">
        <is>
          <t>Wykonanie (biegacz)</t>
        </is>
      </c>
      <c r="C60" s="6" t="inlineStr">
        <is>
          <t>Status Częściowo · TI · 9,6 km · 0:47:40 → tempo 4:58 liczy się samo · HR 152/176 · RPE 7 · samop. 2/3 · ból 0 · buty z listy · link do Stravy</t>
        </is>
      </c>
    </row>
    <row r="61" ht="30" customHeight="1">
      <c r="B61" s="5" t="inlineStr">
        <is>
          <t>Uwagi / pytanie</t>
        </is>
      </c>
      <c r="C61" s="6" t="inlineStr">
        <is>
          <t>„Trzeci odcinek 4:31, czułem jeszcze katar.” / „Czy w sobotę LR normalnie?” → pole świeci, dopóki trener nie odpowie.</t>
        </is>
      </c>
    </row>
    <row r="63" ht="22" customHeight="1">
      <c r="B63" s="3" t="inlineStr">
        <is>
          <t>10. Dalszy plan w PrepRace</t>
        </is>
      </c>
      <c r="C63" s="4" t="n"/>
    </row>
    <row r="64" ht="72" customHeight="1">
      <c r="B64" s="6" t="inlineStr">
        <is>
          <t>W aplikacji PrepRace (Kalkulator → sekcja „Przygotowanie do startu”) możesz wczytać ten plik. Analiza odbywa się wyłącznie w Twojej przeglądarce – plik nie jest wysyłany na serwer. PrepRace czyta ostatnie 4 pełne tygodnie (km, liczba biegów, najdłuższy bieg, realizacja planu, ból), ostatni start lub test z arkusza Zawody (albo wpis z Typem wyk. ZAW/TEST) i datę celu z Ustawień. Na tej podstawie proponuje kolejne tygodnie i zwraca nową wersję pliku z Twoimi dotychczasowymi wpisami.</t>
        </is>
      </c>
    </row>
    <row r="65" ht="44" customHeight="1">
      <c r="B65" s="5" t="inlineStr">
        <is>
          <t>Co musi być wypełnione</t>
        </is>
      </c>
      <c r="C65" s="6" t="inlineStr">
        <is>
          <t>Co najmniej 6 biegów z dystansem w ostatnich 4 pełnych tygodniach (w min. 2 tygodniach) oraz wynik startu/testu z ostatnich 180 dni (dystans + czas). Cel czasowy i dystans wybierasz w kalkulatorze; datę celu – w Ustawieniach.</t>
        </is>
      </c>
    </row>
    <row r="66" ht="44" customHeight="1">
      <c r="B66" s="5" t="inlineStr">
        <is>
          <t>Co PrepRace zmienia</t>
        </is>
      </c>
      <c r="C66" s="6" t="inlineStr">
        <is>
          <t>Wpisuje plan tylko w puste dni (Typ, Plan pierwotny, Plan km, Priorytet). Dni z istniejącym planem zostawia bez zmian, chyba że świadomie zaznaczysz zastąpienie – wtedy każda zmiana trafia do „Zmiany planu” (Kto: Biegacz (samodzielnie), komentarz „Propozycja PrepRace”). Wykonania, uwag i komentarzy nie rusza.</t>
        </is>
      </c>
    </row>
    <row r="67" ht="44" customHeight="1">
      <c r="B67" s="5" t="inlineStr">
        <is>
          <t>Kiedy plan się wstrzymuje</t>
        </is>
      </c>
      <c r="C67" s="6" t="inlineStr">
        <is>
          <t>Ból ≥ 4/10 w ostatnich 14 dniach lub status „Choroba/uraz” w ostatnich 7 dniach: zamiast progresji jeden ostrożny tydzień i sugestia konsultacji. Kilometraż rośnie maks. o 10% tygodniowo, a długi bieg maks. o 10% względem najdłuższego ostatniego biegu.</t>
        </is>
      </c>
    </row>
    <row r="68" ht="30" customHeight="1">
      <c r="B68" s="5" t="inlineStr">
        <is>
          <t>Trener</t>
        </is>
      </c>
      <c r="C68" s="6" t="inlineStr">
        <is>
          <t>Propozycja PrepRace nie zastępuje decyzji trenera. Jeśli pracujesz z trenerem, potraktuj ją jako szkic do rozmowy.</t>
        </is>
      </c>
    </row>
    <row r="70" ht="22" customHeight="1">
      <c r="B70" s="3" t="inlineStr">
        <is>
          <t>11. Najlepsze praktyki</t>
        </is>
      </c>
      <c r="C70" s="4" t="n"/>
    </row>
    <row r="71" ht="142" customHeight="1">
      <c r="B71" s="6" t="inlineStr">
        <is>
          <t>• Wpisuj trening tego samego dnia – 2 minuty po biegu wystarczą.
• Plan pierwotny wpisuj raz; każdą zmianę dopisuj w „Zmiany planu”, z powodem. Historia jest cenniejsza niż ładna tabela.
• RPE i ból wpisuj zawsze, także gdy wszystko jest dobrze (0 to też informacja).
• Raz w tygodniu (np. w niedzielę) przejrzyj arkusz Tygodnie i kolumnę SYGNAŁ.
• Co 6–10 tygodni zrób start kontrolny lub test – aktualny wynik daje aktualne tempa.
• Trzymaj jeden plik na sezon; przed większą zmianą zapisz kopię.</t>
        </is>
      </c>
    </row>
  </sheetData>
  <mergeCells count="4">
    <mergeCell ref="B55:C55"/>
    <mergeCell ref="B52:C52"/>
    <mergeCell ref="B64:C64"/>
    <mergeCell ref="B71:C7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10" customWidth="1" min="4" max="4"/>
    <col width="10" customWidth="1" min="5" max="5"/>
    <col width="26" customWidth="1" min="6" max="6"/>
  </cols>
  <sheetData>
    <row r="1">
      <c r="A1" s="15" t="inlineStr">
        <is>
          <t>Ustawienia</t>
        </is>
      </c>
    </row>
    <row r="2">
      <c r="A2" s="16" t="inlineStr">
        <is>
          <t>Żółte pola wypełnia trener, niebieskie – biegacz. Reszta liczy się sama.</t>
        </is>
      </c>
    </row>
    <row r="4">
      <c r="A4" s="17" t="inlineStr">
        <is>
          <t>Zawodnik i cel</t>
        </is>
      </c>
    </row>
    <row r="5">
      <c r="A5" s="18" t="inlineStr">
        <is>
          <t>Zawodnik</t>
        </is>
      </c>
      <c r="B5" s="19" t="n"/>
    </row>
    <row r="6">
      <c r="A6" s="18" t="inlineStr">
        <is>
          <t>Trener</t>
        </is>
      </c>
      <c r="B6" s="20" t="n"/>
      <c r="C6" s="16" t="inlineStr">
        <is>
          <t>imię i kontakt trenera</t>
        </is>
      </c>
    </row>
    <row r="7">
      <c r="A7" s="18" t="inlineStr">
        <is>
          <t>Cel główny – zawody</t>
        </is>
      </c>
      <c r="B7" s="19" t="n"/>
      <c r="C7" s="16" t="inlineStr">
        <is>
          <t>np. maraton wiosenny – nazwa</t>
        </is>
      </c>
    </row>
    <row r="8">
      <c r="A8" s="18" t="inlineStr">
        <is>
          <t>Data celu</t>
        </is>
      </c>
      <c r="B8" s="21" t="n"/>
    </row>
    <row r="9">
      <c r="A9" s="18" t="inlineStr">
        <is>
          <t>Dystans celu (km)</t>
        </is>
      </c>
      <c r="B9" s="22" t="n"/>
      <c r="C9" s="16" t="inlineStr">
        <is>
          <t>np. 42,195 (maraton) lub 21,0975 (półmaraton)</t>
        </is>
      </c>
    </row>
    <row r="10">
      <c r="A10" s="18" t="inlineStr">
        <is>
          <t>Czas docelowy (g:mm:ss)</t>
        </is>
      </c>
      <c r="B10" s="23" t="n"/>
      <c r="C10" s="16" t="inlineStr">
        <is>
          <t>wpisuj jako g:mm:ss, np. 3:29:00</t>
        </is>
      </c>
    </row>
    <row r="11">
      <c r="A11" s="18" t="inlineStr">
        <is>
          <t>Tempo docelowe /km</t>
        </is>
      </c>
      <c r="B11" s="24">
        <f>IF(AND(N(B9)&gt;0,N(B10)&gt;0),B10/B9,"")</f>
        <v/>
      </c>
    </row>
    <row r="12">
      <c r="A12" s="18" t="inlineStr">
        <is>
          <t>Tygodni do celu</t>
        </is>
      </c>
      <c r="B12" s="25">
        <f>IF(N(B8)=0,"",MAX(0,INT((B8-TODAY())/7)))</f>
        <v/>
      </c>
    </row>
    <row r="13">
      <c r="A13" s="18" t="inlineStr">
        <is>
          <t>Cele dodatkowe</t>
        </is>
      </c>
      <c r="B13" s="19" t="n"/>
    </row>
    <row r="14">
      <c r="A14" s="18" t="inlineStr">
        <is>
          <t>Dostępne dni treningowe</t>
        </is>
      </c>
      <c r="B14" s="19" t="n"/>
      <c r="C14" s="16" t="inlineStr">
        <is>
          <t>np. pon, śr, pt, sob, ndz – praca/rodzina</t>
        </is>
      </c>
    </row>
    <row r="15">
      <c r="A15" s="18" t="inlineStr">
        <is>
          <t>Stałe dni wolne</t>
        </is>
      </c>
      <c r="B15" s="19" t="n"/>
    </row>
    <row r="16">
      <c r="A16" s="18" t="inlineStr">
        <is>
          <t>Historia kontuzji (skrót)</t>
        </is>
      </c>
      <c r="B16" s="19" t="n"/>
      <c r="C16" s="16" t="inlineStr">
        <is>
          <t>opcjonalnie – dla trenera</t>
        </is>
      </c>
    </row>
    <row r="18">
      <c r="A18" s="17" t="inlineStr">
        <is>
          <t>Tętno i strefy</t>
        </is>
      </c>
    </row>
    <row r="19">
      <c r="A19" s="18" t="inlineStr">
        <is>
          <t>HRmax</t>
        </is>
      </c>
      <c r="B19" s="26" t="n"/>
      <c r="C19" s="16" t="inlineStr">
        <is>
          <t>najwyższe tętno z testu lub zawodów; bez niego strefy pozostają puste</t>
        </is>
      </c>
    </row>
    <row r="20">
      <c r="A20" s="18" t="inlineStr">
        <is>
          <t>HR spoczynkowe</t>
        </is>
      </c>
      <c r="B20" s="26" t="n"/>
      <c r="C20" s="16" t="inlineStr">
        <is>
          <t>jeśli wpiszesz, strefy liczą się metodą Karvonena (rezerwa tętna)</t>
        </is>
      </c>
    </row>
    <row r="22">
      <c r="A22" s="27" t="inlineStr">
        <is>
          <t>Strefa</t>
        </is>
      </c>
      <c r="B22" s="27" t="inlineStr">
        <is>
          <t xml:space="preserve">od % </t>
        </is>
      </c>
      <c r="C22" s="27" t="inlineStr">
        <is>
          <t>od bpm</t>
        </is>
      </c>
      <c r="D22" s="27" t="inlineStr">
        <is>
          <t>do %</t>
        </is>
      </c>
      <c r="E22" s="27" t="inlineStr">
        <is>
          <t>do bpm</t>
        </is>
      </c>
      <c r="F22" s="27" t="inlineStr">
        <is>
          <t>Do czego</t>
        </is>
      </c>
    </row>
    <row r="23">
      <c r="A23" s="18" t="inlineStr">
        <is>
          <t>Z1</t>
        </is>
      </c>
      <c r="B23" s="28" t="n">
        <v>0.5</v>
      </c>
      <c r="C23" s="10">
        <f>IF(N($B$19)=0,"",IF($B$20="",ROUND(B23*$B$19,0),ROUND($B$20+B23*($B$19-$B$20),0)))</f>
        <v/>
      </c>
      <c r="D23" s="28" t="n">
        <v>0.6</v>
      </c>
      <c r="E23" s="10">
        <f>IF(N($B$19)=0,"",IF($B$20="",ROUND(D23*$B$19,0),ROUND($B$20+D23*($B$19-$B$20),0)))</f>
        <v/>
      </c>
      <c r="F23" s="29" t="inlineStr">
        <is>
          <t>regeneracja, RR</t>
        </is>
      </c>
    </row>
    <row r="24">
      <c r="A24" s="18" t="inlineStr">
        <is>
          <t>Z2</t>
        </is>
      </c>
      <c r="B24" s="28" t="n">
        <v>0.6</v>
      </c>
      <c r="C24" s="10">
        <f>IF(N($B$19)=0,"",IF($B$20="",ROUND(B24*$B$19,0),ROUND($B$20+B24*($B$19-$B$20),0)))</f>
        <v/>
      </c>
      <c r="D24" s="28" t="n">
        <v>0.7</v>
      </c>
      <c r="E24" s="10">
        <f>IF(N($B$19)=0,"",IF($B$20="",ROUND(D24*$B$19,0),ROUND($B$20+D24*($B$19-$B$20),0)))</f>
        <v/>
      </c>
      <c r="F24" s="29" t="inlineStr">
        <is>
          <t>ER, LR – baza tlenowa</t>
        </is>
      </c>
    </row>
    <row r="25">
      <c r="A25" s="18" t="inlineStr">
        <is>
          <t>Z3</t>
        </is>
      </c>
      <c r="B25" s="28" t="n">
        <v>0.7</v>
      </c>
      <c r="C25" s="10">
        <f>IF(N($B$19)=0,"",IF($B$20="",ROUND(B25*$B$19,0),ROUND($B$20+B25*($B$19-$B$20),0)))</f>
        <v/>
      </c>
      <c r="D25" s="28" t="n">
        <v>0.8</v>
      </c>
      <c r="E25" s="10">
        <f>IF(N($B$19)=0,"",IF($B$20="",ROUND(D25*$B$19,0),ROUND($B$20+D25*($B$19-$B$20),0)))</f>
        <v/>
      </c>
      <c r="F25" s="29" t="inlineStr">
        <is>
          <t>SS, tempo maratońskie</t>
        </is>
      </c>
    </row>
    <row r="26">
      <c r="A26" s="18" t="inlineStr">
        <is>
          <t>Z4</t>
        </is>
      </c>
      <c r="B26" s="28" t="n">
        <v>0.8</v>
      </c>
      <c r="C26" s="10">
        <f>IF(N($B$19)=0,"",IF($B$20="",ROUND(B26*$B$19,0),ROUND($B$20+B26*($B$19-$B$20),0)))</f>
        <v/>
      </c>
      <c r="D26" s="28" t="n">
        <v>0.9</v>
      </c>
      <c r="E26" s="10">
        <f>IF(N($B$19)=0,"",IF($B$20="",ROUND(D26*$B$19,0),ROUND($B$20+D26*($B$19-$B$20),0)))</f>
        <v/>
      </c>
      <c r="F26" s="29" t="inlineStr">
        <is>
          <t>próg: TR, TI, CI</t>
        </is>
      </c>
    </row>
    <row r="27">
      <c r="A27" s="18" t="inlineStr">
        <is>
          <t>Z5</t>
        </is>
      </c>
      <c r="B27" s="28" t="n">
        <v>0.9</v>
      </c>
      <c r="C27" s="10">
        <f>IF(N($B$19)=0,"",IF($B$20="",ROUND(B27*$B$19,0),ROUND($B$20+B27*($B$19-$B$20),0)))</f>
        <v/>
      </c>
      <c r="D27" s="28" t="n">
        <v>1</v>
      </c>
      <c r="E27" s="10">
        <f>IF(N($B$19)=0,"",IF($B$20="",ROUND(D27*$B$19,0),ROUND($B$20+D27*($B$19-$B$20),0)))</f>
        <v/>
      </c>
      <c r="F27" s="29" t="inlineStr">
        <is>
          <t>VO2max: SP, podbiegi</t>
        </is>
      </c>
    </row>
    <row r="29">
      <c r="A29" s="17" t="inlineStr">
        <is>
          <t>Progi sygnałów ostrzegawczych</t>
        </is>
      </c>
    </row>
    <row r="30">
      <c r="A30" s="18" t="inlineStr">
        <is>
          <t>Max wzrost km tydzień do tygodnia</t>
        </is>
      </c>
      <c r="B30" s="28" t="n">
        <v>0.15</v>
      </c>
      <c r="C30" s="16" t="inlineStr">
        <is>
          <t>powyżej → sygnał „skok km”</t>
        </is>
      </c>
    </row>
    <row r="31">
      <c r="A31" s="18" t="inlineStr">
        <is>
          <t>Próg bólu (0–10)</t>
        </is>
      </c>
      <c r="B31" s="30" t="n">
        <v>4</v>
      </c>
      <c r="C31" s="16" t="inlineStr">
        <is>
          <t>od tej wartości → sygnał „ból”. Czerwone podświetlenie w Dzienniku działa od 4 na stałe.</t>
        </is>
      </c>
    </row>
    <row r="32">
      <c r="A32" s="18" t="inlineStr">
        <is>
          <t>ACWR – górny próg</t>
        </is>
      </c>
      <c r="B32" s="31" t="n">
        <v>1.5</v>
      </c>
      <c r="C32" s="16" t="inlineStr">
        <is>
          <t>obciążenie tygodnia / średnia 4 tyg.; &gt;1,5 = ryzyko przeciążenia</t>
        </is>
      </c>
    </row>
    <row r="33">
      <c r="A33" s="18" t="inlineStr">
        <is>
          <t>ACWR – dolny próg</t>
        </is>
      </c>
      <c r="B33" s="31" t="n">
        <v>0.8</v>
      </c>
      <c r="C33" s="16" t="inlineStr">
        <is>
          <t>&lt;0,8 = wyraźny spadek bodźca (OK w tygodniu odpoczynku / taperze)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0" summaryRight="1"/>
    <pageSetUpPr/>
  </sheetPr>
  <dimension ref="A1:AJ886"/>
  <sheetViews>
    <sheetView workbookViewId="0">
      <pane xSplit="6" ySplit="3" topLeftCell="G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5" customWidth="1" min="2" max="2"/>
    <col hidden="1" width="8" customWidth="1" min="3" max="3"/>
    <col hidden="1" width="8" customWidth="1" min="4" max="4"/>
    <col width="7" customWidth="1" min="5" max="5"/>
    <col width="7" customWidth="1" min="6" max="6"/>
    <col width="7" customWidth="1" min="7" max="7"/>
    <col width="34" customWidth="1" min="8" max="8"/>
    <col width="6" customWidth="1" min="9" max="9"/>
    <col width="6" customWidth="1" min="10" max="10"/>
    <col width="6" customWidth="1" min="11" max="11"/>
    <col width="34" customWidth="1" min="12" max="12"/>
    <col width="6" customWidth="1" min="13" max="13"/>
    <col width="11" customWidth="1" min="14" max="14"/>
    <col width="7" customWidth="1" min="15" max="15"/>
    <col width="7" customWidth="1" min="16" max="16"/>
    <col width="8" customWidth="1" min="17" max="17"/>
    <col width="6" customWidth="1" min="18" max="18"/>
    <col width="5" customWidth="1" min="19" max="19"/>
    <col width="5" customWidth="1" min="20" max="20"/>
    <col width="5" customWidth="1" min="21" max="21"/>
    <col width="5" customWidth="1" min="22" max="22"/>
    <col width="6" customWidth="1" min="23" max="23"/>
    <col width="6" customWidth="1" min="24" max="24"/>
    <col width="6" customWidth="1" min="25" max="25"/>
    <col width="6" customWidth="1" min="26" max="26"/>
    <col width="5" customWidth="1" min="27" max="27"/>
    <col width="5" customWidth="1" min="28" max="28"/>
    <col width="16" customWidth="1" min="29" max="29"/>
    <col width="6" customWidth="1" min="30" max="30"/>
    <col width="12" customWidth="1" min="31" max="31"/>
    <col width="16" customWidth="1" min="32" max="32"/>
    <col width="14" customWidth="1" min="33" max="33"/>
    <col width="34" customWidth="1" min="34" max="34"/>
    <col width="26" customWidth="1" min="35" max="35"/>
    <col width="34" customWidth="1" min="36" max="36"/>
  </cols>
  <sheetData>
    <row r="1">
      <c r="A1" s="15" t="inlineStr">
        <is>
          <t>Dziennik treningowy</t>
        </is>
      </c>
      <c r="H1" s="16" t="inlineStr">
        <is>
          <t>Żółte = trener · Niebieskie = biegacz · Szare = liczy się samo · Pomarańczowy plan = plan zmieniony (szczegóły w „Zmiany planu”)</t>
        </is>
      </c>
    </row>
    <row r="2">
      <c r="A2" s="27" t="inlineStr">
        <is>
          <t>DZIEŃ</t>
        </is>
      </c>
      <c r="E2" s="32" t="inlineStr">
        <is>
          <t>SUMY</t>
        </is>
      </c>
      <c r="G2" s="33" t="inlineStr">
        <is>
          <t>PLAN – TRENER</t>
        </is>
      </c>
      <c r="N2" s="34" t="inlineStr">
        <is>
          <t>WYKONANIE – BIEGACZ</t>
        </is>
      </c>
      <c r="X2" s="34" t="inlineStr">
        <is>
          <t>SAMOPOCZUCIE I ZDROWIE</t>
        </is>
      </c>
      <c r="AE2" s="34" t="inlineStr">
        <is>
          <t>WARUNKI</t>
        </is>
      </c>
      <c r="AH2" s="35" t="inlineStr">
        <is>
          <t>KOMUNIKACJA</t>
        </is>
      </c>
    </row>
    <row r="3" ht="42" customHeight="1">
      <c r="A3" s="36" t="inlineStr">
        <is>
          <t>Data</t>
        </is>
      </c>
      <c r="B3" s="37" t="inlineStr">
        <is>
          <t>Dzień</t>
        </is>
      </c>
      <c r="C3" s="37" t="inlineStr">
        <is>
          <t>Tydzień od</t>
        </is>
      </c>
      <c r="D3" s="37" t="inlineStr">
        <is>
          <t>Miesiąc</t>
        </is>
      </c>
      <c r="E3" s="37" t="inlineStr">
        <is>
          <t>Σ plan km</t>
        </is>
      </c>
      <c r="F3" s="37" t="inlineStr">
        <is>
          <t>Σ wyk. km</t>
        </is>
      </c>
      <c r="G3" s="38" t="inlineStr">
        <is>
          <t>Typ</t>
        </is>
      </c>
      <c r="H3" s="38" t="inlineStr">
        <is>
          <t>Plan pierwotny – opis</t>
        </is>
      </c>
      <c r="I3" s="38" t="inlineStr">
        <is>
          <t>Plan km</t>
        </is>
      </c>
      <c r="J3" s="38" t="inlineStr">
        <is>
          <t>Priorytet</t>
        </is>
      </c>
      <c r="K3" s="37" t="inlineStr">
        <is>
          <t>Wersja planu</t>
        </is>
      </c>
      <c r="L3" s="37" t="inlineStr">
        <is>
          <t>PLAN AKTUALNY – opis</t>
        </is>
      </c>
      <c r="M3" s="37" t="inlineStr">
        <is>
          <t>Plan akt. km</t>
        </is>
      </c>
      <c r="N3" s="39" t="inlineStr">
        <is>
          <t>Status</t>
        </is>
      </c>
      <c r="O3" s="39" t="inlineStr">
        <is>
          <t>Typ wyk.</t>
        </is>
      </c>
      <c r="P3" s="39" t="inlineStr">
        <is>
          <t>Dystans km</t>
        </is>
      </c>
      <c r="Q3" s="39" t="inlineStr">
        <is>
          <t>Czas g:mm:ss</t>
        </is>
      </c>
      <c r="R3" s="37" t="inlineStr">
        <is>
          <t>Tempo /km</t>
        </is>
      </c>
      <c r="S3" s="39" t="inlineStr">
        <is>
          <t>Śr. HR</t>
        </is>
      </c>
      <c r="T3" s="39" t="inlineStr">
        <is>
          <t>Max HR</t>
        </is>
      </c>
      <c r="U3" s="37" t="inlineStr">
        <is>
          <t>Strefa śr. HR</t>
        </is>
      </c>
      <c r="V3" s="39" t="inlineStr">
        <is>
          <t>RPE 1–10</t>
        </is>
      </c>
      <c r="W3" s="37" t="inlineStr">
        <is>
          <t>Obciąż. sRPE</t>
        </is>
      </c>
      <c r="X3" s="39" t="inlineStr">
        <is>
          <t>Samop. przed 1–5</t>
        </is>
      </c>
      <c r="Y3" s="39" t="inlineStr">
        <is>
          <t>Samop. po 1–5</t>
        </is>
      </c>
      <c r="Z3" s="39" t="inlineStr">
        <is>
          <t>HR spocz. rano</t>
        </is>
      </c>
      <c r="AA3" s="39" t="inlineStr">
        <is>
          <t>Sen h</t>
        </is>
      </c>
      <c r="AB3" s="39" t="inlineStr">
        <is>
          <t>Ból 0–10</t>
        </is>
      </c>
      <c r="AC3" s="39" t="inlineStr">
        <is>
          <t>Co / gdzie boli</t>
        </is>
      </c>
      <c r="AD3" s="39" t="inlineStr">
        <is>
          <t>Waga kg</t>
        </is>
      </c>
      <c r="AE3" s="39" t="inlineStr">
        <is>
          <t>Buty</t>
        </is>
      </c>
      <c r="AF3" s="39" t="inlineStr">
        <is>
          <t>Warunki: pogoda / teren</t>
        </is>
      </c>
      <c r="AG3" s="39" t="inlineStr">
        <is>
          <t>Link (Strava / Garmin)</t>
        </is>
      </c>
      <c r="AH3" s="39" t="inlineStr">
        <is>
          <t>Uwagi biegacza</t>
        </is>
      </c>
      <c r="AI3" s="39" t="inlineStr">
        <is>
          <t>Pytanie do trenera</t>
        </is>
      </c>
      <c r="AJ3" s="38" t="inlineStr">
        <is>
          <t>Komentarz / odpowiedź trenera</t>
        </is>
      </c>
    </row>
    <row r="4" ht="22" customHeight="1">
      <c r="A4" s="40" t="inlineStr">
        <is>
          <t>08.2026</t>
        </is>
      </c>
      <c r="B4" s="40" t="n"/>
      <c r="C4" s="40" t="n"/>
      <c r="D4" s="40" t="inlineStr">
        <is>
          <t>2026-08</t>
        </is>
      </c>
      <c r="E4" s="41">
        <f>SUMIFS($M$4:$M$1200,$D$4:$D$1200,$D4)</f>
        <v/>
      </c>
      <c r="F4" s="41">
        <f>SUMIFS($P$4:$P$1200,$D$4:$D$1200,$D4)</f>
        <v/>
      </c>
      <c r="G4" s="40" t="n"/>
      <c r="H4" s="42" t="inlineStr">
        <is>
          <t>SIERPIEŃ 2026</t>
        </is>
      </c>
      <c r="I4" s="40" t="n"/>
      <c r="J4" s="40" t="n"/>
      <c r="K4" s="40" t="n"/>
      <c r="L4" s="40">
        <f>IF(E4&gt;0,"Realizacja miesiąca: "&amp;ROUND(F4/E4*100,0)&amp;"%  ·  treningi: "&amp;COUNTIFS($D$4:$D$1200,$D4,$P$4:$P$1200,"&gt;0")&amp;"  ·  zmiany planu: "&amp;COUNTIFS('Zmiany planu'!$M$4:$M$1000,$D4),"")</f>
        <v/>
      </c>
      <c r="M4" s="40" t="n"/>
      <c r="N4" s="40" t="n"/>
      <c r="O4" s="40" t="n"/>
      <c r="P4" s="40" t="n"/>
      <c r="Q4" s="40" t="n"/>
      <c r="R4" s="40" t="n"/>
      <c r="S4" s="40" t="n"/>
      <c r="T4" s="40" t="n"/>
      <c r="U4" s="40" t="n"/>
      <c r="V4" s="40" t="n"/>
      <c r="W4" s="40" t="n"/>
      <c r="X4" s="40" t="n"/>
      <c r="Y4" s="40" t="n"/>
      <c r="Z4" s="40" t="n"/>
      <c r="AA4" s="40" t="n"/>
      <c r="AB4" s="40" t="n"/>
      <c r="AC4" s="40" t="n"/>
      <c r="AD4" s="40" t="n"/>
      <c r="AE4" s="40" t="n"/>
      <c r="AF4" s="40" t="n"/>
      <c r="AG4" s="40" t="n"/>
      <c r="AH4" s="40" t="n"/>
      <c r="AI4" s="40" t="n"/>
      <c r="AJ4" s="40" t="n"/>
    </row>
    <row r="5" outlineLevel="1">
      <c r="A5" s="43" t="n">
        <v>46265</v>
      </c>
      <c r="B5" s="44">
        <f>CHOOSE(WEEKDAY(A5,2),"pon","wt","śr","czw","pt","sob","ndz")</f>
        <v/>
      </c>
      <c r="C5" s="45">
        <f>A5-WEEKDAY(A5,2)+1</f>
        <v/>
      </c>
      <c r="D5" s="44">
        <f>YEAR(A5)&amp;"-"&amp;TEXT(MONTH(A5),"00")</f>
        <v/>
      </c>
      <c r="E5" s="46" t="n"/>
      <c r="F5" s="46" t="n"/>
      <c r="G5" s="47" t="n"/>
      <c r="H5" s="48" t="n"/>
      <c r="I5" s="49" t="n"/>
      <c r="J5" s="47" t="n"/>
      <c r="K5" s="50">
        <f>IF(AND(H5="",I5="",COUNTIF('Zmiany planu'!$C$4:$C$1000,$A5)=0),"",1+COUNTIF('Zmiany planu'!$C$4:$C$1000,$A5))</f>
        <v/>
      </c>
      <c r="L5" s="51">
        <f>IF(COUNTIF('Zmiany planu'!$C$4:$C$1000,$A5)=0,IF(H5="","",H5),INDEX('Zmiany planu'!$G$4:$G$1000,MATCH(INT($A5)&amp;"#"&amp;COUNTIF('Zmiany planu'!$C$4:$C$1000,$A5),'Zmiany planu'!$L$4:$L$1000,0))&amp;"")</f>
        <v/>
      </c>
      <c r="M5" s="52">
        <f>IF(COUNTIF('Zmiany planu'!$C$4:$C$1000,$A5)=0,IF(I5="","",I5),IF(INDEX('Zmiany planu'!$H$4:$H$1000,MATCH(INT($A5)&amp;"#"&amp;COUNTIF('Zmiany planu'!$C$4:$C$1000,$A5),'Zmiany planu'!$L$4:$L$1000,0))="",0,INDEX('Zmiany planu'!$H$4:$H$1000,MATCH(INT($A5)&amp;"#"&amp;COUNTIF('Zmiany planu'!$C$4:$C$1000,$A5),'Zmiany planu'!$L$4:$L$1000,0))))</f>
        <v/>
      </c>
      <c r="N5" s="53" t="n"/>
      <c r="O5" s="53" t="n"/>
      <c r="P5" s="54" t="n"/>
      <c r="Q5" s="55" t="n"/>
      <c r="R5" s="56">
        <f>IF(AND(N(P5)&gt;0,N(Q5)&gt;0),Q5/P5,"")</f>
        <v/>
      </c>
      <c r="S5" s="53" t="n"/>
      <c r="T5" s="53" t="n"/>
      <c r="U5" s="44">
        <f>IF(OR(N(S5)=0,N('Ustawienia'!$B$19)=0),"",IFERROR("Z"&amp;MATCH(S5,'Ustawienia'!$C$23:$C$27,1),"&lt;Z1"))</f>
        <v/>
      </c>
      <c r="V5" s="53" t="n"/>
      <c r="W5" s="44">
        <f>IF(AND(N(V5)&gt;0,N(Q5)&gt;0),ROUND(V5*Q5*1440,0),"")</f>
        <v/>
      </c>
      <c r="X5" s="53" t="n"/>
      <c r="Y5" s="53" t="n"/>
      <c r="Z5" s="53" t="n"/>
      <c r="AA5" s="57" t="n"/>
      <c r="AB5" s="53" t="n"/>
      <c r="AC5" s="58" t="n"/>
      <c r="AD5" s="57" t="n"/>
      <c r="AE5" s="53" t="n"/>
      <c r="AF5" s="58" t="n"/>
      <c r="AG5" s="53" t="n"/>
      <c r="AH5" s="58" t="n"/>
      <c r="AI5" s="58" t="n"/>
      <c r="AJ5" s="48" t="n"/>
    </row>
    <row r="6" ht="22" customHeight="1">
      <c r="A6" s="40" t="inlineStr">
        <is>
          <t>09.2026</t>
        </is>
      </c>
      <c r="B6" s="40" t="n"/>
      <c r="C6" s="40" t="n"/>
      <c r="D6" s="40" t="inlineStr">
        <is>
          <t>2026-09</t>
        </is>
      </c>
      <c r="E6" s="41">
        <f>SUMIFS($M$4:$M$1200,$D$4:$D$1200,$D6)</f>
        <v/>
      </c>
      <c r="F6" s="41">
        <f>SUMIFS($P$4:$P$1200,$D$4:$D$1200,$D6)</f>
        <v/>
      </c>
      <c r="G6" s="40" t="n"/>
      <c r="H6" s="42" t="inlineStr">
        <is>
          <t>WRZESIEŃ 2026</t>
        </is>
      </c>
      <c r="I6" s="40" t="n"/>
      <c r="J6" s="40" t="n"/>
      <c r="K6" s="40" t="n"/>
      <c r="L6" s="40">
        <f>IF(E6&gt;0,"Realizacja miesiąca: "&amp;ROUND(F6/E6*100,0)&amp;"%  ·  treningi: "&amp;COUNTIFS($D$4:$D$1200,$D6,$P$4:$P$1200,"&gt;0")&amp;"  ·  zmiany planu: "&amp;COUNTIFS('Zmiany planu'!$M$4:$M$1000,$D6),"")</f>
        <v/>
      </c>
      <c r="M6" s="40" t="n"/>
      <c r="N6" s="40" t="n"/>
      <c r="O6" s="40" t="n"/>
      <c r="P6" s="40" t="n"/>
      <c r="Q6" s="40" t="n"/>
      <c r="R6" s="40" t="n"/>
      <c r="S6" s="40" t="n"/>
      <c r="T6" s="40" t="n"/>
      <c r="U6" s="40" t="n"/>
      <c r="V6" s="40" t="n"/>
      <c r="W6" s="40" t="n"/>
      <c r="X6" s="40" t="n"/>
      <c r="Y6" s="40" t="n"/>
      <c r="Z6" s="40" t="n"/>
      <c r="AA6" s="40" t="n"/>
      <c r="AB6" s="40" t="n"/>
      <c r="AC6" s="40" t="n"/>
      <c r="AD6" s="40" t="n"/>
      <c r="AE6" s="40" t="n"/>
      <c r="AF6" s="40" t="n"/>
      <c r="AG6" s="40" t="n"/>
      <c r="AH6" s="40" t="n"/>
      <c r="AI6" s="40" t="n"/>
      <c r="AJ6" s="40" t="n"/>
    </row>
    <row r="7" outlineLevel="1">
      <c r="A7" s="43" t="n">
        <v>46266</v>
      </c>
      <c r="B7" s="44">
        <f>CHOOSE(WEEKDAY(A7,2),"pon","wt","śr","czw","pt","sob","ndz")</f>
        <v/>
      </c>
      <c r="C7" s="45">
        <f>A7-WEEKDAY(A7,2)+1</f>
        <v/>
      </c>
      <c r="D7" s="44">
        <f>YEAR(A7)&amp;"-"&amp;TEXT(MONTH(A7),"00")</f>
        <v/>
      </c>
      <c r="E7" s="46" t="n"/>
      <c r="F7" s="46" t="n"/>
      <c r="G7" s="47" t="n"/>
      <c r="H7" s="48" t="n"/>
      <c r="I7" s="49" t="n"/>
      <c r="J7" s="47" t="n"/>
      <c r="K7" s="50">
        <f>IF(AND(H7="",I7="",COUNTIF('Zmiany planu'!$C$4:$C$1000,$A7)=0),"",1+COUNTIF('Zmiany planu'!$C$4:$C$1000,$A7))</f>
        <v/>
      </c>
      <c r="L7" s="51">
        <f>IF(COUNTIF('Zmiany planu'!$C$4:$C$1000,$A7)=0,IF(H7="","",H7),INDEX('Zmiany planu'!$G$4:$G$1000,MATCH(INT($A7)&amp;"#"&amp;COUNTIF('Zmiany planu'!$C$4:$C$1000,$A7),'Zmiany planu'!$L$4:$L$1000,0))&amp;"")</f>
        <v/>
      </c>
      <c r="M7" s="52">
        <f>IF(COUNTIF('Zmiany planu'!$C$4:$C$1000,$A7)=0,IF(I7="","",I7),IF(INDEX('Zmiany planu'!$H$4:$H$1000,MATCH(INT($A7)&amp;"#"&amp;COUNTIF('Zmiany planu'!$C$4:$C$1000,$A7),'Zmiany planu'!$L$4:$L$1000,0))="",0,INDEX('Zmiany planu'!$H$4:$H$1000,MATCH(INT($A7)&amp;"#"&amp;COUNTIF('Zmiany planu'!$C$4:$C$1000,$A7),'Zmiany planu'!$L$4:$L$1000,0))))</f>
        <v/>
      </c>
      <c r="N7" s="53" t="n"/>
      <c r="O7" s="53" t="n"/>
      <c r="P7" s="54" t="n"/>
      <c r="Q7" s="55" t="n"/>
      <c r="R7" s="56">
        <f>IF(AND(N(P7)&gt;0,N(Q7)&gt;0),Q7/P7,"")</f>
        <v/>
      </c>
      <c r="S7" s="53" t="n"/>
      <c r="T7" s="53" t="n"/>
      <c r="U7" s="44">
        <f>IF(OR(N(S7)=0,N('Ustawienia'!$B$19)=0),"",IFERROR("Z"&amp;MATCH(S7,'Ustawienia'!$C$23:$C$27,1),"&lt;Z1"))</f>
        <v/>
      </c>
      <c r="V7" s="53" t="n"/>
      <c r="W7" s="44">
        <f>IF(AND(N(V7)&gt;0,N(Q7)&gt;0),ROUND(V7*Q7*1440,0),"")</f>
        <v/>
      </c>
      <c r="X7" s="53" t="n"/>
      <c r="Y7" s="53" t="n"/>
      <c r="Z7" s="53" t="n"/>
      <c r="AA7" s="57" t="n"/>
      <c r="AB7" s="53" t="n"/>
      <c r="AC7" s="58" t="n"/>
      <c r="AD7" s="57" t="n"/>
      <c r="AE7" s="53" t="n"/>
      <c r="AF7" s="58" t="n"/>
      <c r="AG7" s="53" t="n"/>
      <c r="AH7" s="58" t="n"/>
      <c r="AI7" s="58" t="n"/>
      <c r="AJ7" s="48" t="n"/>
    </row>
    <row r="8" outlineLevel="1">
      <c r="A8" s="43" t="n">
        <v>46267</v>
      </c>
      <c r="B8" s="44">
        <f>CHOOSE(WEEKDAY(A8,2),"pon","wt","śr","czw","pt","sob","ndz")</f>
        <v/>
      </c>
      <c r="C8" s="45">
        <f>A8-WEEKDAY(A8,2)+1</f>
        <v/>
      </c>
      <c r="D8" s="44">
        <f>YEAR(A8)&amp;"-"&amp;TEXT(MONTH(A8),"00")</f>
        <v/>
      </c>
      <c r="E8" s="46" t="n"/>
      <c r="F8" s="46" t="n"/>
      <c r="G8" s="47" t="n"/>
      <c r="H8" s="48" t="n"/>
      <c r="I8" s="49" t="n"/>
      <c r="J8" s="47" t="n"/>
      <c r="K8" s="50">
        <f>IF(AND(H8="",I8="",COUNTIF('Zmiany planu'!$C$4:$C$1000,$A8)=0),"",1+COUNTIF('Zmiany planu'!$C$4:$C$1000,$A8))</f>
        <v/>
      </c>
      <c r="L8" s="51">
        <f>IF(COUNTIF('Zmiany planu'!$C$4:$C$1000,$A8)=0,IF(H8="","",H8),INDEX('Zmiany planu'!$G$4:$G$1000,MATCH(INT($A8)&amp;"#"&amp;COUNTIF('Zmiany planu'!$C$4:$C$1000,$A8),'Zmiany planu'!$L$4:$L$1000,0))&amp;"")</f>
        <v/>
      </c>
      <c r="M8" s="52">
        <f>IF(COUNTIF('Zmiany planu'!$C$4:$C$1000,$A8)=0,IF(I8="","",I8),IF(INDEX('Zmiany planu'!$H$4:$H$1000,MATCH(INT($A8)&amp;"#"&amp;COUNTIF('Zmiany planu'!$C$4:$C$1000,$A8),'Zmiany planu'!$L$4:$L$1000,0))="",0,INDEX('Zmiany planu'!$H$4:$H$1000,MATCH(INT($A8)&amp;"#"&amp;COUNTIF('Zmiany planu'!$C$4:$C$1000,$A8),'Zmiany planu'!$L$4:$L$1000,0))))</f>
        <v/>
      </c>
      <c r="N8" s="53" t="n"/>
      <c r="O8" s="53" t="n"/>
      <c r="P8" s="54" t="n"/>
      <c r="Q8" s="55" t="n"/>
      <c r="R8" s="56">
        <f>IF(AND(N(P8)&gt;0,N(Q8)&gt;0),Q8/P8,"")</f>
        <v/>
      </c>
      <c r="S8" s="53" t="n"/>
      <c r="T8" s="53" t="n"/>
      <c r="U8" s="44">
        <f>IF(OR(N(S8)=0,N('Ustawienia'!$B$19)=0),"",IFERROR("Z"&amp;MATCH(S8,'Ustawienia'!$C$23:$C$27,1),"&lt;Z1"))</f>
        <v/>
      </c>
      <c r="V8" s="53" t="n"/>
      <c r="W8" s="44">
        <f>IF(AND(N(V8)&gt;0,N(Q8)&gt;0),ROUND(V8*Q8*1440,0),"")</f>
        <v/>
      </c>
      <c r="X8" s="53" t="n"/>
      <c r="Y8" s="53" t="n"/>
      <c r="Z8" s="53" t="n"/>
      <c r="AA8" s="57" t="n"/>
      <c r="AB8" s="53" t="n"/>
      <c r="AC8" s="58" t="n"/>
      <c r="AD8" s="57" t="n"/>
      <c r="AE8" s="53" t="n"/>
      <c r="AF8" s="58" t="n"/>
      <c r="AG8" s="53" t="n"/>
      <c r="AH8" s="58" t="n"/>
      <c r="AI8" s="58" t="n"/>
      <c r="AJ8" s="48" t="n"/>
    </row>
    <row r="9" outlineLevel="1">
      <c r="A9" s="43" t="n">
        <v>46268</v>
      </c>
      <c r="B9" s="44">
        <f>CHOOSE(WEEKDAY(A9,2),"pon","wt","śr","czw","pt","sob","ndz")</f>
        <v/>
      </c>
      <c r="C9" s="45">
        <f>A9-WEEKDAY(A9,2)+1</f>
        <v/>
      </c>
      <c r="D9" s="44">
        <f>YEAR(A9)&amp;"-"&amp;TEXT(MONTH(A9),"00")</f>
        <v/>
      </c>
      <c r="E9" s="46" t="n"/>
      <c r="F9" s="46" t="n"/>
      <c r="G9" s="47" t="n"/>
      <c r="H9" s="48" t="n"/>
      <c r="I9" s="49" t="n"/>
      <c r="J9" s="47" t="n"/>
      <c r="K9" s="50">
        <f>IF(AND(H9="",I9="",COUNTIF('Zmiany planu'!$C$4:$C$1000,$A9)=0),"",1+COUNTIF('Zmiany planu'!$C$4:$C$1000,$A9))</f>
        <v/>
      </c>
      <c r="L9" s="51">
        <f>IF(COUNTIF('Zmiany planu'!$C$4:$C$1000,$A9)=0,IF(H9="","",H9),INDEX('Zmiany planu'!$G$4:$G$1000,MATCH(INT($A9)&amp;"#"&amp;COUNTIF('Zmiany planu'!$C$4:$C$1000,$A9),'Zmiany planu'!$L$4:$L$1000,0))&amp;"")</f>
        <v/>
      </c>
      <c r="M9" s="52">
        <f>IF(COUNTIF('Zmiany planu'!$C$4:$C$1000,$A9)=0,IF(I9="","",I9),IF(INDEX('Zmiany planu'!$H$4:$H$1000,MATCH(INT($A9)&amp;"#"&amp;COUNTIF('Zmiany planu'!$C$4:$C$1000,$A9),'Zmiany planu'!$L$4:$L$1000,0))="",0,INDEX('Zmiany planu'!$H$4:$H$1000,MATCH(INT($A9)&amp;"#"&amp;COUNTIF('Zmiany planu'!$C$4:$C$1000,$A9),'Zmiany planu'!$L$4:$L$1000,0))))</f>
        <v/>
      </c>
      <c r="N9" s="53" t="n"/>
      <c r="O9" s="53" t="n"/>
      <c r="P9" s="54" t="n"/>
      <c r="Q9" s="55" t="n"/>
      <c r="R9" s="56">
        <f>IF(AND(N(P9)&gt;0,N(Q9)&gt;0),Q9/P9,"")</f>
        <v/>
      </c>
      <c r="S9" s="53" t="n"/>
      <c r="T9" s="53" t="n"/>
      <c r="U9" s="44">
        <f>IF(OR(N(S9)=0,N('Ustawienia'!$B$19)=0),"",IFERROR("Z"&amp;MATCH(S9,'Ustawienia'!$C$23:$C$27,1),"&lt;Z1"))</f>
        <v/>
      </c>
      <c r="V9" s="53" t="n"/>
      <c r="W9" s="44">
        <f>IF(AND(N(V9)&gt;0,N(Q9)&gt;0),ROUND(V9*Q9*1440,0),"")</f>
        <v/>
      </c>
      <c r="X9" s="53" t="n"/>
      <c r="Y9" s="53" t="n"/>
      <c r="Z9" s="53" t="n"/>
      <c r="AA9" s="57" t="n"/>
      <c r="AB9" s="53" t="n"/>
      <c r="AC9" s="58" t="n"/>
      <c r="AD9" s="57" t="n"/>
      <c r="AE9" s="53" t="n"/>
      <c r="AF9" s="58" t="n"/>
      <c r="AG9" s="53" t="n"/>
      <c r="AH9" s="58" t="n"/>
      <c r="AI9" s="58" t="n"/>
      <c r="AJ9" s="48" t="n"/>
    </row>
    <row r="10" outlineLevel="1">
      <c r="A10" s="43" t="n">
        <v>46269</v>
      </c>
      <c r="B10" s="44">
        <f>CHOOSE(WEEKDAY(A10,2),"pon","wt","śr","czw","pt","sob","ndz")</f>
        <v/>
      </c>
      <c r="C10" s="45">
        <f>A10-WEEKDAY(A10,2)+1</f>
        <v/>
      </c>
      <c r="D10" s="44">
        <f>YEAR(A10)&amp;"-"&amp;TEXT(MONTH(A10),"00")</f>
        <v/>
      </c>
      <c r="E10" s="46" t="n"/>
      <c r="F10" s="46" t="n"/>
      <c r="G10" s="47" t="n"/>
      <c r="H10" s="48" t="n"/>
      <c r="I10" s="49" t="n"/>
      <c r="J10" s="47" t="n"/>
      <c r="K10" s="50">
        <f>IF(AND(H10="",I10="",COUNTIF('Zmiany planu'!$C$4:$C$1000,$A10)=0),"",1+COUNTIF('Zmiany planu'!$C$4:$C$1000,$A10))</f>
        <v/>
      </c>
      <c r="L10" s="51">
        <f>IF(COUNTIF('Zmiany planu'!$C$4:$C$1000,$A10)=0,IF(H10="","",H10),INDEX('Zmiany planu'!$G$4:$G$1000,MATCH(INT($A10)&amp;"#"&amp;COUNTIF('Zmiany planu'!$C$4:$C$1000,$A10),'Zmiany planu'!$L$4:$L$1000,0))&amp;"")</f>
        <v/>
      </c>
      <c r="M10" s="52">
        <f>IF(COUNTIF('Zmiany planu'!$C$4:$C$1000,$A10)=0,IF(I10="","",I10),IF(INDEX('Zmiany planu'!$H$4:$H$1000,MATCH(INT($A10)&amp;"#"&amp;COUNTIF('Zmiany planu'!$C$4:$C$1000,$A10),'Zmiany planu'!$L$4:$L$1000,0))="",0,INDEX('Zmiany planu'!$H$4:$H$1000,MATCH(INT($A10)&amp;"#"&amp;COUNTIF('Zmiany planu'!$C$4:$C$1000,$A10),'Zmiany planu'!$L$4:$L$1000,0))))</f>
        <v/>
      </c>
      <c r="N10" s="53" t="n"/>
      <c r="O10" s="53" t="n"/>
      <c r="P10" s="54" t="n"/>
      <c r="Q10" s="55" t="n"/>
      <c r="R10" s="56">
        <f>IF(AND(N(P10)&gt;0,N(Q10)&gt;0),Q10/P10,"")</f>
        <v/>
      </c>
      <c r="S10" s="53" t="n"/>
      <c r="T10" s="53" t="n"/>
      <c r="U10" s="44">
        <f>IF(OR(N(S10)=0,N('Ustawienia'!$B$19)=0),"",IFERROR("Z"&amp;MATCH(S10,'Ustawienia'!$C$23:$C$27,1),"&lt;Z1"))</f>
        <v/>
      </c>
      <c r="V10" s="53" t="n"/>
      <c r="W10" s="44">
        <f>IF(AND(N(V10)&gt;0,N(Q10)&gt;0),ROUND(V10*Q10*1440,0),"")</f>
        <v/>
      </c>
      <c r="X10" s="53" t="n"/>
      <c r="Y10" s="53" t="n"/>
      <c r="Z10" s="53" t="n"/>
      <c r="AA10" s="57" t="n"/>
      <c r="AB10" s="53" t="n"/>
      <c r="AC10" s="58" t="n"/>
      <c r="AD10" s="57" t="n"/>
      <c r="AE10" s="53" t="n"/>
      <c r="AF10" s="58" t="n"/>
      <c r="AG10" s="53" t="n"/>
      <c r="AH10" s="58" t="n"/>
      <c r="AI10" s="58" t="n"/>
      <c r="AJ10" s="48" t="n"/>
    </row>
    <row r="11" outlineLevel="1">
      <c r="A11" s="43" t="n">
        <v>46270</v>
      </c>
      <c r="B11" s="44">
        <f>CHOOSE(WEEKDAY(A11,2),"pon","wt","śr","czw","pt","sob","ndz")</f>
        <v/>
      </c>
      <c r="C11" s="45">
        <f>A11-WEEKDAY(A11,2)+1</f>
        <v/>
      </c>
      <c r="D11" s="44">
        <f>YEAR(A11)&amp;"-"&amp;TEXT(MONTH(A11),"00")</f>
        <v/>
      </c>
      <c r="E11" s="46" t="n"/>
      <c r="F11" s="46" t="n"/>
      <c r="G11" s="47" t="n"/>
      <c r="H11" s="48" t="n"/>
      <c r="I11" s="49" t="n"/>
      <c r="J11" s="47" t="n"/>
      <c r="K11" s="50">
        <f>IF(AND(H11="",I11="",COUNTIF('Zmiany planu'!$C$4:$C$1000,$A11)=0),"",1+COUNTIF('Zmiany planu'!$C$4:$C$1000,$A11))</f>
        <v/>
      </c>
      <c r="L11" s="51">
        <f>IF(COUNTIF('Zmiany planu'!$C$4:$C$1000,$A11)=0,IF(H11="","",H11),INDEX('Zmiany planu'!$G$4:$G$1000,MATCH(INT($A11)&amp;"#"&amp;COUNTIF('Zmiany planu'!$C$4:$C$1000,$A11),'Zmiany planu'!$L$4:$L$1000,0))&amp;"")</f>
        <v/>
      </c>
      <c r="M11" s="52">
        <f>IF(COUNTIF('Zmiany planu'!$C$4:$C$1000,$A11)=0,IF(I11="","",I11),IF(INDEX('Zmiany planu'!$H$4:$H$1000,MATCH(INT($A11)&amp;"#"&amp;COUNTIF('Zmiany planu'!$C$4:$C$1000,$A11),'Zmiany planu'!$L$4:$L$1000,0))="",0,INDEX('Zmiany planu'!$H$4:$H$1000,MATCH(INT($A11)&amp;"#"&amp;COUNTIF('Zmiany planu'!$C$4:$C$1000,$A11),'Zmiany planu'!$L$4:$L$1000,0))))</f>
        <v/>
      </c>
      <c r="N11" s="53" t="n"/>
      <c r="O11" s="53" t="n"/>
      <c r="P11" s="54" t="n"/>
      <c r="Q11" s="55" t="n"/>
      <c r="R11" s="56">
        <f>IF(AND(N(P11)&gt;0,N(Q11)&gt;0),Q11/P11,"")</f>
        <v/>
      </c>
      <c r="S11" s="53" t="n"/>
      <c r="T11" s="53" t="n"/>
      <c r="U11" s="44">
        <f>IF(OR(N(S11)=0,N('Ustawienia'!$B$19)=0),"",IFERROR("Z"&amp;MATCH(S11,'Ustawienia'!$C$23:$C$27,1),"&lt;Z1"))</f>
        <v/>
      </c>
      <c r="V11" s="53" t="n"/>
      <c r="W11" s="44">
        <f>IF(AND(N(V11)&gt;0,N(Q11)&gt;0),ROUND(V11*Q11*1440,0),"")</f>
        <v/>
      </c>
      <c r="X11" s="53" t="n"/>
      <c r="Y11" s="53" t="n"/>
      <c r="Z11" s="53" t="n"/>
      <c r="AA11" s="57" t="n"/>
      <c r="AB11" s="53" t="n"/>
      <c r="AC11" s="58" t="n"/>
      <c r="AD11" s="57" t="n"/>
      <c r="AE11" s="53" t="n"/>
      <c r="AF11" s="58" t="n"/>
      <c r="AG11" s="53" t="n"/>
      <c r="AH11" s="58" t="n"/>
      <c r="AI11" s="58" t="n"/>
      <c r="AJ11" s="48" t="n"/>
    </row>
    <row r="12" outlineLevel="1">
      <c r="A12" s="59" t="n">
        <v>46271</v>
      </c>
      <c r="B12" s="60">
        <f>CHOOSE(WEEKDAY(A12,2),"pon","wt","śr","czw","pt","sob","ndz")</f>
        <v/>
      </c>
      <c r="C12" s="61">
        <f>A12-WEEKDAY(A12,2)+1</f>
        <v/>
      </c>
      <c r="D12" s="60">
        <f>YEAR(A12)&amp;"-"&amp;TEXT(MONTH(A12),"00")</f>
        <v/>
      </c>
      <c r="E12" s="62">
        <f>SUMIFS($M$4:$M$1200,$C$4:$C$1200,$C12)</f>
        <v/>
      </c>
      <c r="F12" s="62">
        <f>SUMIFS($P$4:$P$1200,$C$4:$C$1200,$C12)</f>
        <v/>
      </c>
      <c r="G12" s="63" t="n"/>
      <c r="H12" s="64" t="n"/>
      <c r="I12" s="65" t="n"/>
      <c r="J12" s="63" t="n"/>
      <c r="K12" s="66">
        <f>IF(AND(H12="",I12="",COUNTIF('Zmiany planu'!$C$4:$C$1000,$A12)=0),"",1+COUNTIF('Zmiany planu'!$C$4:$C$1000,$A12))</f>
        <v/>
      </c>
      <c r="L12" s="67">
        <f>IF(COUNTIF('Zmiany planu'!$C$4:$C$1000,$A12)=0,IF(H12="","",H12),INDEX('Zmiany planu'!$G$4:$G$1000,MATCH(INT($A12)&amp;"#"&amp;COUNTIF('Zmiany planu'!$C$4:$C$1000,$A12),'Zmiany planu'!$L$4:$L$1000,0))&amp;"")</f>
        <v/>
      </c>
      <c r="M12" s="68">
        <f>IF(COUNTIF('Zmiany planu'!$C$4:$C$1000,$A12)=0,IF(I12="","",I12),IF(INDEX('Zmiany planu'!$H$4:$H$1000,MATCH(INT($A12)&amp;"#"&amp;COUNTIF('Zmiany planu'!$C$4:$C$1000,$A12),'Zmiany planu'!$L$4:$L$1000,0))="",0,INDEX('Zmiany planu'!$H$4:$H$1000,MATCH(INT($A12)&amp;"#"&amp;COUNTIF('Zmiany planu'!$C$4:$C$1000,$A12),'Zmiany planu'!$L$4:$L$1000,0))))</f>
        <v/>
      </c>
      <c r="N12" s="69" t="n"/>
      <c r="O12" s="69" t="n"/>
      <c r="P12" s="70" t="n"/>
      <c r="Q12" s="71" t="n"/>
      <c r="R12" s="72">
        <f>IF(AND(N(P12)&gt;0,N(Q12)&gt;0),Q12/P12,"")</f>
        <v/>
      </c>
      <c r="S12" s="69" t="n"/>
      <c r="T12" s="69" t="n"/>
      <c r="U12" s="60">
        <f>IF(OR(N(S12)=0,N('Ustawienia'!$B$19)=0),"",IFERROR("Z"&amp;MATCH(S12,'Ustawienia'!$C$23:$C$27,1),"&lt;Z1"))</f>
        <v/>
      </c>
      <c r="V12" s="69" t="n"/>
      <c r="W12" s="60">
        <f>IF(AND(N(V12)&gt;0,N(Q12)&gt;0),ROUND(V12*Q12*1440,0),"")</f>
        <v/>
      </c>
      <c r="X12" s="69" t="n"/>
      <c r="Y12" s="69" t="n"/>
      <c r="Z12" s="69" t="n"/>
      <c r="AA12" s="73" t="n"/>
      <c r="AB12" s="69" t="n"/>
      <c r="AC12" s="74" t="n"/>
      <c r="AD12" s="73" t="n"/>
      <c r="AE12" s="69" t="n"/>
      <c r="AF12" s="74" t="n"/>
      <c r="AG12" s="69" t="n"/>
      <c r="AH12" s="74" t="n"/>
      <c r="AI12" s="74" t="n"/>
      <c r="AJ12" s="64" t="n"/>
    </row>
    <row r="13" outlineLevel="1">
      <c r="A13" s="43" t="n">
        <v>46272</v>
      </c>
      <c r="B13" s="44">
        <f>CHOOSE(WEEKDAY(A13,2),"pon","wt","śr","czw","pt","sob","ndz")</f>
        <v/>
      </c>
      <c r="C13" s="45">
        <f>A13-WEEKDAY(A13,2)+1</f>
        <v/>
      </c>
      <c r="D13" s="44">
        <f>YEAR(A13)&amp;"-"&amp;TEXT(MONTH(A13),"00")</f>
        <v/>
      </c>
      <c r="E13" s="46" t="n"/>
      <c r="F13" s="46" t="n"/>
      <c r="G13" s="47" t="n"/>
      <c r="H13" s="48" t="n"/>
      <c r="I13" s="49" t="n"/>
      <c r="J13" s="47" t="n"/>
      <c r="K13" s="50">
        <f>IF(AND(H13="",I13="",COUNTIF('Zmiany planu'!$C$4:$C$1000,$A13)=0),"",1+COUNTIF('Zmiany planu'!$C$4:$C$1000,$A13))</f>
        <v/>
      </c>
      <c r="L13" s="51">
        <f>IF(COUNTIF('Zmiany planu'!$C$4:$C$1000,$A13)=0,IF(H13="","",H13),INDEX('Zmiany planu'!$G$4:$G$1000,MATCH(INT($A13)&amp;"#"&amp;COUNTIF('Zmiany planu'!$C$4:$C$1000,$A13),'Zmiany planu'!$L$4:$L$1000,0))&amp;"")</f>
        <v/>
      </c>
      <c r="M13" s="52">
        <f>IF(COUNTIF('Zmiany planu'!$C$4:$C$1000,$A13)=0,IF(I13="","",I13),IF(INDEX('Zmiany planu'!$H$4:$H$1000,MATCH(INT($A13)&amp;"#"&amp;COUNTIF('Zmiany planu'!$C$4:$C$1000,$A13),'Zmiany planu'!$L$4:$L$1000,0))="",0,INDEX('Zmiany planu'!$H$4:$H$1000,MATCH(INT($A13)&amp;"#"&amp;COUNTIF('Zmiany planu'!$C$4:$C$1000,$A13),'Zmiany planu'!$L$4:$L$1000,0))))</f>
        <v/>
      </c>
      <c r="N13" s="53" t="n"/>
      <c r="O13" s="53" t="n"/>
      <c r="P13" s="54" t="n"/>
      <c r="Q13" s="55" t="n"/>
      <c r="R13" s="56">
        <f>IF(AND(N(P13)&gt;0,N(Q13)&gt;0),Q13/P13,"")</f>
        <v/>
      </c>
      <c r="S13" s="53" t="n"/>
      <c r="T13" s="53" t="n"/>
      <c r="U13" s="44">
        <f>IF(OR(N(S13)=0,N('Ustawienia'!$B$19)=0),"",IFERROR("Z"&amp;MATCH(S13,'Ustawienia'!$C$23:$C$27,1),"&lt;Z1"))</f>
        <v/>
      </c>
      <c r="V13" s="53" t="n"/>
      <c r="W13" s="44">
        <f>IF(AND(N(V13)&gt;0,N(Q13)&gt;0),ROUND(V13*Q13*1440,0),"")</f>
        <v/>
      </c>
      <c r="X13" s="53" t="n"/>
      <c r="Y13" s="53" t="n"/>
      <c r="Z13" s="53" t="n"/>
      <c r="AA13" s="57" t="n"/>
      <c r="AB13" s="53" t="n"/>
      <c r="AC13" s="58" t="n"/>
      <c r="AD13" s="57" t="n"/>
      <c r="AE13" s="53" t="n"/>
      <c r="AF13" s="58" t="n"/>
      <c r="AG13" s="53" t="n"/>
      <c r="AH13" s="58" t="n"/>
      <c r="AI13" s="58" t="n"/>
      <c r="AJ13" s="48" t="n"/>
    </row>
    <row r="14" outlineLevel="1">
      <c r="A14" s="43" t="n">
        <v>46273</v>
      </c>
      <c r="B14" s="44">
        <f>CHOOSE(WEEKDAY(A14,2),"pon","wt","śr","czw","pt","sob","ndz")</f>
        <v/>
      </c>
      <c r="C14" s="45">
        <f>A14-WEEKDAY(A14,2)+1</f>
        <v/>
      </c>
      <c r="D14" s="44">
        <f>YEAR(A14)&amp;"-"&amp;TEXT(MONTH(A14),"00")</f>
        <v/>
      </c>
      <c r="E14" s="46" t="n"/>
      <c r="F14" s="46" t="n"/>
      <c r="G14" s="47" t="n"/>
      <c r="H14" s="48" t="n"/>
      <c r="I14" s="49" t="n"/>
      <c r="J14" s="47" t="n"/>
      <c r="K14" s="50">
        <f>IF(AND(H14="",I14="",COUNTIF('Zmiany planu'!$C$4:$C$1000,$A14)=0),"",1+COUNTIF('Zmiany planu'!$C$4:$C$1000,$A14))</f>
        <v/>
      </c>
      <c r="L14" s="51">
        <f>IF(COUNTIF('Zmiany planu'!$C$4:$C$1000,$A14)=0,IF(H14="","",H14),INDEX('Zmiany planu'!$G$4:$G$1000,MATCH(INT($A14)&amp;"#"&amp;COUNTIF('Zmiany planu'!$C$4:$C$1000,$A14),'Zmiany planu'!$L$4:$L$1000,0))&amp;"")</f>
        <v/>
      </c>
      <c r="M14" s="52">
        <f>IF(COUNTIF('Zmiany planu'!$C$4:$C$1000,$A14)=0,IF(I14="","",I14),IF(INDEX('Zmiany planu'!$H$4:$H$1000,MATCH(INT($A14)&amp;"#"&amp;COUNTIF('Zmiany planu'!$C$4:$C$1000,$A14),'Zmiany planu'!$L$4:$L$1000,0))="",0,INDEX('Zmiany planu'!$H$4:$H$1000,MATCH(INT($A14)&amp;"#"&amp;COUNTIF('Zmiany planu'!$C$4:$C$1000,$A14),'Zmiany planu'!$L$4:$L$1000,0))))</f>
        <v/>
      </c>
      <c r="N14" s="53" t="n"/>
      <c r="O14" s="53" t="n"/>
      <c r="P14" s="54" t="n"/>
      <c r="Q14" s="55" t="n"/>
      <c r="R14" s="56">
        <f>IF(AND(N(P14)&gt;0,N(Q14)&gt;0),Q14/P14,"")</f>
        <v/>
      </c>
      <c r="S14" s="53" t="n"/>
      <c r="T14" s="53" t="n"/>
      <c r="U14" s="44">
        <f>IF(OR(N(S14)=0,N('Ustawienia'!$B$19)=0),"",IFERROR("Z"&amp;MATCH(S14,'Ustawienia'!$C$23:$C$27,1),"&lt;Z1"))</f>
        <v/>
      </c>
      <c r="V14" s="53" t="n"/>
      <c r="W14" s="44">
        <f>IF(AND(N(V14)&gt;0,N(Q14)&gt;0),ROUND(V14*Q14*1440,0),"")</f>
        <v/>
      </c>
      <c r="X14" s="53" t="n"/>
      <c r="Y14" s="53" t="n"/>
      <c r="Z14" s="53" t="n"/>
      <c r="AA14" s="57" t="n"/>
      <c r="AB14" s="53" t="n"/>
      <c r="AC14" s="58" t="n"/>
      <c r="AD14" s="57" t="n"/>
      <c r="AE14" s="53" t="n"/>
      <c r="AF14" s="58" t="n"/>
      <c r="AG14" s="53" t="n"/>
      <c r="AH14" s="58" t="n"/>
      <c r="AI14" s="58" t="n"/>
      <c r="AJ14" s="48" t="n"/>
    </row>
    <row r="15" outlineLevel="1">
      <c r="A15" s="43" t="n">
        <v>46274</v>
      </c>
      <c r="B15" s="44">
        <f>CHOOSE(WEEKDAY(A15,2),"pon","wt","śr","czw","pt","sob","ndz")</f>
        <v/>
      </c>
      <c r="C15" s="45">
        <f>A15-WEEKDAY(A15,2)+1</f>
        <v/>
      </c>
      <c r="D15" s="44">
        <f>YEAR(A15)&amp;"-"&amp;TEXT(MONTH(A15),"00")</f>
        <v/>
      </c>
      <c r="E15" s="46" t="n"/>
      <c r="F15" s="46" t="n"/>
      <c r="G15" s="47" t="n"/>
      <c r="H15" s="48" t="n"/>
      <c r="I15" s="49" t="n"/>
      <c r="J15" s="47" t="n"/>
      <c r="K15" s="50">
        <f>IF(AND(H15="",I15="",COUNTIF('Zmiany planu'!$C$4:$C$1000,$A15)=0),"",1+COUNTIF('Zmiany planu'!$C$4:$C$1000,$A15))</f>
        <v/>
      </c>
      <c r="L15" s="51">
        <f>IF(COUNTIF('Zmiany planu'!$C$4:$C$1000,$A15)=0,IF(H15="","",H15),INDEX('Zmiany planu'!$G$4:$G$1000,MATCH(INT($A15)&amp;"#"&amp;COUNTIF('Zmiany planu'!$C$4:$C$1000,$A15),'Zmiany planu'!$L$4:$L$1000,0))&amp;"")</f>
        <v/>
      </c>
      <c r="M15" s="52">
        <f>IF(COUNTIF('Zmiany planu'!$C$4:$C$1000,$A15)=0,IF(I15="","",I15),IF(INDEX('Zmiany planu'!$H$4:$H$1000,MATCH(INT($A15)&amp;"#"&amp;COUNTIF('Zmiany planu'!$C$4:$C$1000,$A15),'Zmiany planu'!$L$4:$L$1000,0))="",0,INDEX('Zmiany planu'!$H$4:$H$1000,MATCH(INT($A15)&amp;"#"&amp;COUNTIF('Zmiany planu'!$C$4:$C$1000,$A15),'Zmiany planu'!$L$4:$L$1000,0))))</f>
        <v/>
      </c>
      <c r="N15" s="53" t="n"/>
      <c r="O15" s="53" t="n"/>
      <c r="P15" s="54" t="n"/>
      <c r="Q15" s="55" t="n"/>
      <c r="R15" s="56">
        <f>IF(AND(N(P15)&gt;0,N(Q15)&gt;0),Q15/P15,"")</f>
        <v/>
      </c>
      <c r="S15" s="53" t="n"/>
      <c r="T15" s="53" t="n"/>
      <c r="U15" s="44">
        <f>IF(OR(N(S15)=0,N('Ustawienia'!$B$19)=0),"",IFERROR("Z"&amp;MATCH(S15,'Ustawienia'!$C$23:$C$27,1),"&lt;Z1"))</f>
        <v/>
      </c>
      <c r="V15" s="53" t="n"/>
      <c r="W15" s="44">
        <f>IF(AND(N(V15)&gt;0,N(Q15)&gt;0),ROUND(V15*Q15*1440,0),"")</f>
        <v/>
      </c>
      <c r="X15" s="53" t="n"/>
      <c r="Y15" s="53" t="n"/>
      <c r="Z15" s="53" t="n"/>
      <c r="AA15" s="57" t="n"/>
      <c r="AB15" s="53" t="n"/>
      <c r="AC15" s="58" t="n"/>
      <c r="AD15" s="57" t="n"/>
      <c r="AE15" s="53" t="n"/>
      <c r="AF15" s="58" t="n"/>
      <c r="AG15" s="53" t="n"/>
      <c r="AH15" s="58" t="n"/>
      <c r="AI15" s="58" t="n"/>
      <c r="AJ15" s="48" t="n"/>
    </row>
    <row r="16" outlineLevel="1">
      <c r="A16" s="43" t="n">
        <v>46275</v>
      </c>
      <c r="B16" s="44">
        <f>CHOOSE(WEEKDAY(A16,2),"pon","wt","śr","czw","pt","sob","ndz")</f>
        <v/>
      </c>
      <c r="C16" s="45">
        <f>A16-WEEKDAY(A16,2)+1</f>
        <v/>
      </c>
      <c r="D16" s="44">
        <f>YEAR(A16)&amp;"-"&amp;TEXT(MONTH(A16),"00")</f>
        <v/>
      </c>
      <c r="E16" s="46" t="n"/>
      <c r="F16" s="46" t="n"/>
      <c r="G16" s="47" t="n"/>
      <c r="H16" s="48" t="n"/>
      <c r="I16" s="49" t="n"/>
      <c r="J16" s="47" t="n"/>
      <c r="K16" s="50">
        <f>IF(AND(H16="",I16="",COUNTIF('Zmiany planu'!$C$4:$C$1000,$A16)=0),"",1+COUNTIF('Zmiany planu'!$C$4:$C$1000,$A16))</f>
        <v/>
      </c>
      <c r="L16" s="51">
        <f>IF(COUNTIF('Zmiany planu'!$C$4:$C$1000,$A16)=0,IF(H16="","",H16),INDEX('Zmiany planu'!$G$4:$G$1000,MATCH(INT($A16)&amp;"#"&amp;COUNTIF('Zmiany planu'!$C$4:$C$1000,$A16),'Zmiany planu'!$L$4:$L$1000,0))&amp;"")</f>
        <v/>
      </c>
      <c r="M16" s="52">
        <f>IF(COUNTIF('Zmiany planu'!$C$4:$C$1000,$A16)=0,IF(I16="","",I16),IF(INDEX('Zmiany planu'!$H$4:$H$1000,MATCH(INT($A16)&amp;"#"&amp;COUNTIF('Zmiany planu'!$C$4:$C$1000,$A16),'Zmiany planu'!$L$4:$L$1000,0))="",0,INDEX('Zmiany planu'!$H$4:$H$1000,MATCH(INT($A16)&amp;"#"&amp;COUNTIF('Zmiany planu'!$C$4:$C$1000,$A16),'Zmiany planu'!$L$4:$L$1000,0))))</f>
        <v/>
      </c>
      <c r="N16" s="53" t="n"/>
      <c r="O16" s="53" t="n"/>
      <c r="P16" s="54" t="n"/>
      <c r="Q16" s="55" t="n"/>
      <c r="R16" s="56">
        <f>IF(AND(N(P16)&gt;0,N(Q16)&gt;0),Q16/P16,"")</f>
        <v/>
      </c>
      <c r="S16" s="53" t="n"/>
      <c r="T16" s="53" t="n"/>
      <c r="U16" s="44">
        <f>IF(OR(N(S16)=0,N('Ustawienia'!$B$19)=0),"",IFERROR("Z"&amp;MATCH(S16,'Ustawienia'!$C$23:$C$27,1),"&lt;Z1"))</f>
        <v/>
      </c>
      <c r="V16" s="53" t="n"/>
      <c r="W16" s="44">
        <f>IF(AND(N(V16)&gt;0,N(Q16)&gt;0),ROUND(V16*Q16*1440,0),"")</f>
        <v/>
      </c>
      <c r="X16" s="53" t="n"/>
      <c r="Y16" s="53" t="n"/>
      <c r="Z16" s="53" t="n"/>
      <c r="AA16" s="57" t="n"/>
      <c r="AB16" s="53" t="n"/>
      <c r="AC16" s="58" t="n"/>
      <c r="AD16" s="57" t="n"/>
      <c r="AE16" s="53" t="n"/>
      <c r="AF16" s="58" t="n"/>
      <c r="AG16" s="53" t="n"/>
      <c r="AH16" s="58" t="n"/>
      <c r="AI16" s="58" t="n"/>
      <c r="AJ16" s="48" t="n"/>
    </row>
    <row r="17" outlineLevel="1">
      <c r="A17" s="43" t="n">
        <v>46276</v>
      </c>
      <c r="B17" s="44">
        <f>CHOOSE(WEEKDAY(A17,2),"pon","wt","śr","czw","pt","sob","ndz")</f>
        <v/>
      </c>
      <c r="C17" s="45">
        <f>A17-WEEKDAY(A17,2)+1</f>
        <v/>
      </c>
      <c r="D17" s="44">
        <f>YEAR(A17)&amp;"-"&amp;TEXT(MONTH(A17),"00")</f>
        <v/>
      </c>
      <c r="E17" s="46" t="n"/>
      <c r="F17" s="46" t="n"/>
      <c r="G17" s="47" t="n"/>
      <c r="H17" s="48" t="n"/>
      <c r="I17" s="49" t="n"/>
      <c r="J17" s="47" t="n"/>
      <c r="K17" s="50">
        <f>IF(AND(H17="",I17="",COUNTIF('Zmiany planu'!$C$4:$C$1000,$A17)=0),"",1+COUNTIF('Zmiany planu'!$C$4:$C$1000,$A17))</f>
        <v/>
      </c>
      <c r="L17" s="51">
        <f>IF(COUNTIF('Zmiany planu'!$C$4:$C$1000,$A17)=0,IF(H17="","",H17),INDEX('Zmiany planu'!$G$4:$G$1000,MATCH(INT($A17)&amp;"#"&amp;COUNTIF('Zmiany planu'!$C$4:$C$1000,$A17),'Zmiany planu'!$L$4:$L$1000,0))&amp;"")</f>
        <v/>
      </c>
      <c r="M17" s="52">
        <f>IF(COUNTIF('Zmiany planu'!$C$4:$C$1000,$A17)=0,IF(I17="","",I17),IF(INDEX('Zmiany planu'!$H$4:$H$1000,MATCH(INT($A17)&amp;"#"&amp;COUNTIF('Zmiany planu'!$C$4:$C$1000,$A17),'Zmiany planu'!$L$4:$L$1000,0))="",0,INDEX('Zmiany planu'!$H$4:$H$1000,MATCH(INT($A17)&amp;"#"&amp;COUNTIF('Zmiany planu'!$C$4:$C$1000,$A17),'Zmiany planu'!$L$4:$L$1000,0))))</f>
        <v/>
      </c>
      <c r="N17" s="53" t="n"/>
      <c r="O17" s="53" t="n"/>
      <c r="P17" s="54" t="n"/>
      <c r="Q17" s="55" t="n"/>
      <c r="R17" s="56">
        <f>IF(AND(N(P17)&gt;0,N(Q17)&gt;0),Q17/P17,"")</f>
        <v/>
      </c>
      <c r="S17" s="53" t="n"/>
      <c r="T17" s="53" t="n"/>
      <c r="U17" s="44">
        <f>IF(OR(N(S17)=0,N('Ustawienia'!$B$19)=0),"",IFERROR("Z"&amp;MATCH(S17,'Ustawienia'!$C$23:$C$27,1),"&lt;Z1"))</f>
        <v/>
      </c>
      <c r="V17" s="53" t="n"/>
      <c r="W17" s="44">
        <f>IF(AND(N(V17)&gt;0,N(Q17)&gt;0),ROUND(V17*Q17*1440,0),"")</f>
        <v/>
      </c>
      <c r="X17" s="53" t="n"/>
      <c r="Y17" s="53" t="n"/>
      <c r="Z17" s="53" t="n"/>
      <c r="AA17" s="57" t="n"/>
      <c r="AB17" s="53" t="n"/>
      <c r="AC17" s="58" t="n"/>
      <c r="AD17" s="57" t="n"/>
      <c r="AE17" s="53" t="n"/>
      <c r="AF17" s="58" t="n"/>
      <c r="AG17" s="53" t="n"/>
      <c r="AH17" s="58" t="n"/>
      <c r="AI17" s="58" t="n"/>
      <c r="AJ17" s="48" t="n"/>
    </row>
    <row r="18" outlineLevel="1">
      <c r="A18" s="43" t="n">
        <v>46277</v>
      </c>
      <c r="B18" s="44">
        <f>CHOOSE(WEEKDAY(A18,2),"pon","wt","śr","czw","pt","sob","ndz")</f>
        <v/>
      </c>
      <c r="C18" s="45">
        <f>A18-WEEKDAY(A18,2)+1</f>
        <v/>
      </c>
      <c r="D18" s="44">
        <f>YEAR(A18)&amp;"-"&amp;TEXT(MONTH(A18),"00")</f>
        <v/>
      </c>
      <c r="E18" s="46" t="n"/>
      <c r="F18" s="46" t="n"/>
      <c r="G18" s="47" t="n"/>
      <c r="H18" s="48" t="n"/>
      <c r="I18" s="49" t="n"/>
      <c r="J18" s="47" t="n"/>
      <c r="K18" s="50">
        <f>IF(AND(H18="",I18="",COUNTIF('Zmiany planu'!$C$4:$C$1000,$A18)=0),"",1+COUNTIF('Zmiany planu'!$C$4:$C$1000,$A18))</f>
        <v/>
      </c>
      <c r="L18" s="51">
        <f>IF(COUNTIF('Zmiany planu'!$C$4:$C$1000,$A18)=0,IF(H18="","",H18),INDEX('Zmiany planu'!$G$4:$G$1000,MATCH(INT($A18)&amp;"#"&amp;COUNTIF('Zmiany planu'!$C$4:$C$1000,$A18),'Zmiany planu'!$L$4:$L$1000,0))&amp;"")</f>
        <v/>
      </c>
      <c r="M18" s="52">
        <f>IF(COUNTIF('Zmiany planu'!$C$4:$C$1000,$A18)=0,IF(I18="","",I18),IF(INDEX('Zmiany planu'!$H$4:$H$1000,MATCH(INT($A18)&amp;"#"&amp;COUNTIF('Zmiany planu'!$C$4:$C$1000,$A18),'Zmiany planu'!$L$4:$L$1000,0))="",0,INDEX('Zmiany planu'!$H$4:$H$1000,MATCH(INT($A18)&amp;"#"&amp;COUNTIF('Zmiany planu'!$C$4:$C$1000,$A18),'Zmiany planu'!$L$4:$L$1000,0))))</f>
        <v/>
      </c>
      <c r="N18" s="53" t="n"/>
      <c r="O18" s="53" t="n"/>
      <c r="P18" s="54" t="n"/>
      <c r="Q18" s="55" t="n"/>
      <c r="R18" s="56">
        <f>IF(AND(N(P18)&gt;0,N(Q18)&gt;0),Q18/P18,"")</f>
        <v/>
      </c>
      <c r="S18" s="53" t="n"/>
      <c r="T18" s="53" t="n"/>
      <c r="U18" s="44">
        <f>IF(OR(N(S18)=0,N('Ustawienia'!$B$19)=0),"",IFERROR("Z"&amp;MATCH(S18,'Ustawienia'!$C$23:$C$27,1),"&lt;Z1"))</f>
        <v/>
      </c>
      <c r="V18" s="53" t="n"/>
      <c r="W18" s="44">
        <f>IF(AND(N(V18)&gt;0,N(Q18)&gt;0),ROUND(V18*Q18*1440,0),"")</f>
        <v/>
      </c>
      <c r="X18" s="53" t="n"/>
      <c r="Y18" s="53" t="n"/>
      <c r="Z18" s="53" t="n"/>
      <c r="AA18" s="57" t="n"/>
      <c r="AB18" s="53" t="n"/>
      <c r="AC18" s="58" t="n"/>
      <c r="AD18" s="57" t="n"/>
      <c r="AE18" s="53" t="n"/>
      <c r="AF18" s="58" t="n"/>
      <c r="AG18" s="53" t="n"/>
      <c r="AH18" s="58" t="n"/>
      <c r="AI18" s="58" t="n"/>
      <c r="AJ18" s="48" t="n"/>
    </row>
    <row r="19" outlineLevel="1">
      <c r="A19" s="59" t="n">
        <v>46278</v>
      </c>
      <c r="B19" s="60">
        <f>CHOOSE(WEEKDAY(A19,2),"pon","wt","śr","czw","pt","sob","ndz")</f>
        <v/>
      </c>
      <c r="C19" s="61">
        <f>A19-WEEKDAY(A19,2)+1</f>
        <v/>
      </c>
      <c r="D19" s="60">
        <f>YEAR(A19)&amp;"-"&amp;TEXT(MONTH(A19),"00")</f>
        <v/>
      </c>
      <c r="E19" s="62">
        <f>SUMIFS($M$4:$M$1200,$C$4:$C$1200,$C19)</f>
        <v/>
      </c>
      <c r="F19" s="62">
        <f>SUMIFS($P$4:$P$1200,$C$4:$C$1200,$C19)</f>
        <v/>
      </c>
      <c r="G19" s="63" t="n"/>
      <c r="H19" s="64" t="n"/>
      <c r="I19" s="65" t="n"/>
      <c r="J19" s="63" t="n"/>
      <c r="K19" s="66">
        <f>IF(AND(H19="",I19="",COUNTIF('Zmiany planu'!$C$4:$C$1000,$A19)=0),"",1+COUNTIF('Zmiany planu'!$C$4:$C$1000,$A19))</f>
        <v/>
      </c>
      <c r="L19" s="67">
        <f>IF(COUNTIF('Zmiany planu'!$C$4:$C$1000,$A19)=0,IF(H19="","",H19),INDEX('Zmiany planu'!$G$4:$G$1000,MATCH(INT($A19)&amp;"#"&amp;COUNTIF('Zmiany planu'!$C$4:$C$1000,$A19),'Zmiany planu'!$L$4:$L$1000,0))&amp;"")</f>
        <v/>
      </c>
      <c r="M19" s="68">
        <f>IF(COUNTIF('Zmiany planu'!$C$4:$C$1000,$A19)=0,IF(I19="","",I19),IF(INDEX('Zmiany planu'!$H$4:$H$1000,MATCH(INT($A19)&amp;"#"&amp;COUNTIF('Zmiany planu'!$C$4:$C$1000,$A19),'Zmiany planu'!$L$4:$L$1000,0))="",0,INDEX('Zmiany planu'!$H$4:$H$1000,MATCH(INT($A19)&amp;"#"&amp;COUNTIF('Zmiany planu'!$C$4:$C$1000,$A19),'Zmiany planu'!$L$4:$L$1000,0))))</f>
        <v/>
      </c>
      <c r="N19" s="69" t="n"/>
      <c r="O19" s="69" t="n"/>
      <c r="P19" s="70" t="n"/>
      <c r="Q19" s="71" t="n"/>
      <c r="R19" s="72">
        <f>IF(AND(N(P19)&gt;0,N(Q19)&gt;0),Q19/P19,"")</f>
        <v/>
      </c>
      <c r="S19" s="69" t="n"/>
      <c r="T19" s="69" t="n"/>
      <c r="U19" s="60">
        <f>IF(OR(N(S19)=0,N('Ustawienia'!$B$19)=0),"",IFERROR("Z"&amp;MATCH(S19,'Ustawienia'!$C$23:$C$27,1),"&lt;Z1"))</f>
        <v/>
      </c>
      <c r="V19" s="69" t="n"/>
      <c r="W19" s="60">
        <f>IF(AND(N(V19)&gt;0,N(Q19)&gt;0),ROUND(V19*Q19*1440,0),"")</f>
        <v/>
      </c>
      <c r="X19" s="69" t="n"/>
      <c r="Y19" s="69" t="n"/>
      <c r="Z19" s="69" t="n"/>
      <c r="AA19" s="73" t="n"/>
      <c r="AB19" s="69" t="n"/>
      <c r="AC19" s="74" t="n"/>
      <c r="AD19" s="73" t="n"/>
      <c r="AE19" s="69" t="n"/>
      <c r="AF19" s="74" t="n"/>
      <c r="AG19" s="69" t="n"/>
      <c r="AH19" s="74" t="n"/>
      <c r="AI19" s="74" t="n"/>
      <c r="AJ19" s="64" t="n"/>
    </row>
    <row r="20" outlineLevel="1">
      <c r="A20" s="43" t="n">
        <v>46279</v>
      </c>
      <c r="B20" s="44">
        <f>CHOOSE(WEEKDAY(A20,2),"pon","wt","śr","czw","pt","sob","ndz")</f>
        <v/>
      </c>
      <c r="C20" s="45">
        <f>A20-WEEKDAY(A20,2)+1</f>
        <v/>
      </c>
      <c r="D20" s="44">
        <f>YEAR(A20)&amp;"-"&amp;TEXT(MONTH(A20),"00")</f>
        <v/>
      </c>
      <c r="E20" s="46" t="n"/>
      <c r="F20" s="46" t="n"/>
      <c r="G20" s="47" t="n"/>
      <c r="H20" s="48" t="n"/>
      <c r="I20" s="49" t="n"/>
      <c r="J20" s="47" t="n"/>
      <c r="K20" s="50">
        <f>IF(AND(H20="",I20="",COUNTIF('Zmiany planu'!$C$4:$C$1000,$A20)=0),"",1+COUNTIF('Zmiany planu'!$C$4:$C$1000,$A20))</f>
        <v/>
      </c>
      <c r="L20" s="51">
        <f>IF(COUNTIF('Zmiany planu'!$C$4:$C$1000,$A20)=0,IF(H20="","",H20),INDEX('Zmiany planu'!$G$4:$G$1000,MATCH(INT($A20)&amp;"#"&amp;COUNTIF('Zmiany planu'!$C$4:$C$1000,$A20),'Zmiany planu'!$L$4:$L$1000,0))&amp;"")</f>
        <v/>
      </c>
      <c r="M20" s="52">
        <f>IF(COUNTIF('Zmiany planu'!$C$4:$C$1000,$A20)=0,IF(I20="","",I20),IF(INDEX('Zmiany planu'!$H$4:$H$1000,MATCH(INT($A20)&amp;"#"&amp;COUNTIF('Zmiany planu'!$C$4:$C$1000,$A20),'Zmiany planu'!$L$4:$L$1000,0))="",0,INDEX('Zmiany planu'!$H$4:$H$1000,MATCH(INT($A20)&amp;"#"&amp;COUNTIF('Zmiany planu'!$C$4:$C$1000,$A20),'Zmiany planu'!$L$4:$L$1000,0))))</f>
        <v/>
      </c>
      <c r="N20" s="53" t="n"/>
      <c r="O20" s="53" t="n"/>
      <c r="P20" s="54" t="n"/>
      <c r="Q20" s="55" t="n"/>
      <c r="R20" s="56">
        <f>IF(AND(N(P20)&gt;0,N(Q20)&gt;0),Q20/P20,"")</f>
        <v/>
      </c>
      <c r="S20" s="53" t="n"/>
      <c r="T20" s="53" t="n"/>
      <c r="U20" s="44">
        <f>IF(OR(N(S20)=0,N('Ustawienia'!$B$19)=0),"",IFERROR("Z"&amp;MATCH(S20,'Ustawienia'!$C$23:$C$27,1),"&lt;Z1"))</f>
        <v/>
      </c>
      <c r="V20" s="53" t="n"/>
      <c r="W20" s="44">
        <f>IF(AND(N(V20)&gt;0,N(Q20)&gt;0),ROUND(V20*Q20*1440,0),"")</f>
        <v/>
      </c>
      <c r="X20" s="53" t="n"/>
      <c r="Y20" s="53" t="n"/>
      <c r="Z20" s="53" t="n"/>
      <c r="AA20" s="57" t="n"/>
      <c r="AB20" s="53" t="n"/>
      <c r="AC20" s="58" t="n"/>
      <c r="AD20" s="57" t="n"/>
      <c r="AE20" s="53" t="n"/>
      <c r="AF20" s="58" t="n"/>
      <c r="AG20" s="53" t="n"/>
      <c r="AH20" s="58" t="n"/>
      <c r="AI20" s="58" t="n"/>
      <c r="AJ20" s="48" t="n"/>
    </row>
    <row r="21" outlineLevel="1">
      <c r="A21" s="43" t="n">
        <v>46280</v>
      </c>
      <c r="B21" s="44">
        <f>CHOOSE(WEEKDAY(A21,2),"pon","wt","śr","czw","pt","sob","ndz")</f>
        <v/>
      </c>
      <c r="C21" s="45">
        <f>A21-WEEKDAY(A21,2)+1</f>
        <v/>
      </c>
      <c r="D21" s="44">
        <f>YEAR(A21)&amp;"-"&amp;TEXT(MONTH(A21),"00")</f>
        <v/>
      </c>
      <c r="E21" s="46" t="n"/>
      <c r="F21" s="46" t="n"/>
      <c r="G21" s="47" t="n"/>
      <c r="H21" s="48" t="n"/>
      <c r="I21" s="49" t="n"/>
      <c r="J21" s="47" t="n"/>
      <c r="K21" s="50">
        <f>IF(AND(H21="",I21="",COUNTIF('Zmiany planu'!$C$4:$C$1000,$A21)=0),"",1+COUNTIF('Zmiany planu'!$C$4:$C$1000,$A21))</f>
        <v/>
      </c>
      <c r="L21" s="51">
        <f>IF(COUNTIF('Zmiany planu'!$C$4:$C$1000,$A21)=0,IF(H21="","",H21),INDEX('Zmiany planu'!$G$4:$G$1000,MATCH(INT($A21)&amp;"#"&amp;COUNTIF('Zmiany planu'!$C$4:$C$1000,$A21),'Zmiany planu'!$L$4:$L$1000,0))&amp;"")</f>
        <v/>
      </c>
      <c r="M21" s="52">
        <f>IF(COUNTIF('Zmiany planu'!$C$4:$C$1000,$A21)=0,IF(I21="","",I21),IF(INDEX('Zmiany planu'!$H$4:$H$1000,MATCH(INT($A21)&amp;"#"&amp;COUNTIF('Zmiany planu'!$C$4:$C$1000,$A21),'Zmiany planu'!$L$4:$L$1000,0))="",0,INDEX('Zmiany planu'!$H$4:$H$1000,MATCH(INT($A21)&amp;"#"&amp;COUNTIF('Zmiany planu'!$C$4:$C$1000,$A21),'Zmiany planu'!$L$4:$L$1000,0))))</f>
        <v/>
      </c>
      <c r="N21" s="53" t="n"/>
      <c r="O21" s="53" t="n"/>
      <c r="P21" s="54" t="n"/>
      <c r="Q21" s="55" t="n"/>
      <c r="R21" s="56">
        <f>IF(AND(N(P21)&gt;0,N(Q21)&gt;0),Q21/P21,"")</f>
        <v/>
      </c>
      <c r="S21" s="53" t="n"/>
      <c r="T21" s="53" t="n"/>
      <c r="U21" s="44">
        <f>IF(OR(N(S21)=0,N('Ustawienia'!$B$19)=0),"",IFERROR("Z"&amp;MATCH(S21,'Ustawienia'!$C$23:$C$27,1),"&lt;Z1"))</f>
        <v/>
      </c>
      <c r="V21" s="53" t="n"/>
      <c r="W21" s="44">
        <f>IF(AND(N(V21)&gt;0,N(Q21)&gt;0),ROUND(V21*Q21*1440,0),"")</f>
        <v/>
      </c>
      <c r="X21" s="53" t="n"/>
      <c r="Y21" s="53" t="n"/>
      <c r="Z21" s="53" t="n"/>
      <c r="AA21" s="57" t="n"/>
      <c r="AB21" s="53" t="n"/>
      <c r="AC21" s="58" t="n"/>
      <c r="AD21" s="57" t="n"/>
      <c r="AE21" s="53" t="n"/>
      <c r="AF21" s="58" t="n"/>
      <c r="AG21" s="53" t="n"/>
      <c r="AH21" s="58" t="n"/>
      <c r="AI21" s="58" t="n"/>
      <c r="AJ21" s="48" t="n"/>
    </row>
    <row r="22" outlineLevel="1">
      <c r="A22" s="43" t="n">
        <v>46281</v>
      </c>
      <c r="B22" s="44">
        <f>CHOOSE(WEEKDAY(A22,2),"pon","wt","śr","czw","pt","sob","ndz")</f>
        <v/>
      </c>
      <c r="C22" s="45">
        <f>A22-WEEKDAY(A22,2)+1</f>
        <v/>
      </c>
      <c r="D22" s="44">
        <f>YEAR(A22)&amp;"-"&amp;TEXT(MONTH(A22),"00")</f>
        <v/>
      </c>
      <c r="E22" s="46" t="n"/>
      <c r="F22" s="46" t="n"/>
      <c r="G22" s="47" t="n"/>
      <c r="H22" s="48" t="n"/>
      <c r="I22" s="49" t="n"/>
      <c r="J22" s="47" t="n"/>
      <c r="K22" s="50">
        <f>IF(AND(H22="",I22="",COUNTIF('Zmiany planu'!$C$4:$C$1000,$A22)=0),"",1+COUNTIF('Zmiany planu'!$C$4:$C$1000,$A22))</f>
        <v/>
      </c>
      <c r="L22" s="51">
        <f>IF(COUNTIF('Zmiany planu'!$C$4:$C$1000,$A22)=0,IF(H22="","",H22),INDEX('Zmiany planu'!$G$4:$G$1000,MATCH(INT($A22)&amp;"#"&amp;COUNTIF('Zmiany planu'!$C$4:$C$1000,$A22),'Zmiany planu'!$L$4:$L$1000,0))&amp;"")</f>
        <v/>
      </c>
      <c r="M22" s="52">
        <f>IF(COUNTIF('Zmiany planu'!$C$4:$C$1000,$A22)=0,IF(I22="","",I22),IF(INDEX('Zmiany planu'!$H$4:$H$1000,MATCH(INT($A22)&amp;"#"&amp;COUNTIF('Zmiany planu'!$C$4:$C$1000,$A22),'Zmiany planu'!$L$4:$L$1000,0))="",0,INDEX('Zmiany planu'!$H$4:$H$1000,MATCH(INT($A22)&amp;"#"&amp;COUNTIF('Zmiany planu'!$C$4:$C$1000,$A22),'Zmiany planu'!$L$4:$L$1000,0))))</f>
        <v/>
      </c>
      <c r="N22" s="53" t="n"/>
      <c r="O22" s="53" t="n"/>
      <c r="P22" s="54" t="n"/>
      <c r="Q22" s="55" t="n"/>
      <c r="R22" s="56">
        <f>IF(AND(N(P22)&gt;0,N(Q22)&gt;0),Q22/P22,"")</f>
        <v/>
      </c>
      <c r="S22" s="53" t="n"/>
      <c r="T22" s="53" t="n"/>
      <c r="U22" s="44">
        <f>IF(OR(N(S22)=0,N('Ustawienia'!$B$19)=0),"",IFERROR("Z"&amp;MATCH(S22,'Ustawienia'!$C$23:$C$27,1),"&lt;Z1"))</f>
        <v/>
      </c>
      <c r="V22" s="53" t="n"/>
      <c r="W22" s="44">
        <f>IF(AND(N(V22)&gt;0,N(Q22)&gt;0),ROUND(V22*Q22*1440,0),"")</f>
        <v/>
      </c>
      <c r="X22" s="53" t="n"/>
      <c r="Y22" s="53" t="n"/>
      <c r="Z22" s="53" t="n"/>
      <c r="AA22" s="57" t="n"/>
      <c r="AB22" s="53" t="n"/>
      <c r="AC22" s="58" t="n"/>
      <c r="AD22" s="57" t="n"/>
      <c r="AE22" s="53" t="n"/>
      <c r="AF22" s="58" t="n"/>
      <c r="AG22" s="53" t="n"/>
      <c r="AH22" s="58" t="n"/>
      <c r="AI22" s="58" t="n"/>
      <c r="AJ22" s="48" t="n"/>
    </row>
    <row r="23" outlineLevel="1">
      <c r="A23" s="43" t="n">
        <v>46282</v>
      </c>
      <c r="B23" s="44">
        <f>CHOOSE(WEEKDAY(A23,2),"pon","wt","śr","czw","pt","sob","ndz")</f>
        <v/>
      </c>
      <c r="C23" s="45">
        <f>A23-WEEKDAY(A23,2)+1</f>
        <v/>
      </c>
      <c r="D23" s="44">
        <f>YEAR(A23)&amp;"-"&amp;TEXT(MONTH(A23),"00")</f>
        <v/>
      </c>
      <c r="E23" s="46" t="n"/>
      <c r="F23" s="46" t="n"/>
      <c r="G23" s="47" t="n"/>
      <c r="H23" s="48" t="n"/>
      <c r="I23" s="49" t="n"/>
      <c r="J23" s="47" t="n"/>
      <c r="K23" s="50">
        <f>IF(AND(H23="",I23="",COUNTIF('Zmiany planu'!$C$4:$C$1000,$A23)=0),"",1+COUNTIF('Zmiany planu'!$C$4:$C$1000,$A23))</f>
        <v/>
      </c>
      <c r="L23" s="51">
        <f>IF(COUNTIF('Zmiany planu'!$C$4:$C$1000,$A23)=0,IF(H23="","",H23),INDEX('Zmiany planu'!$G$4:$G$1000,MATCH(INT($A23)&amp;"#"&amp;COUNTIF('Zmiany planu'!$C$4:$C$1000,$A23),'Zmiany planu'!$L$4:$L$1000,0))&amp;"")</f>
        <v/>
      </c>
      <c r="M23" s="52">
        <f>IF(COUNTIF('Zmiany planu'!$C$4:$C$1000,$A23)=0,IF(I23="","",I23),IF(INDEX('Zmiany planu'!$H$4:$H$1000,MATCH(INT($A23)&amp;"#"&amp;COUNTIF('Zmiany planu'!$C$4:$C$1000,$A23),'Zmiany planu'!$L$4:$L$1000,0))="",0,INDEX('Zmiany planu'!$H$4:$H$1000,MATCH(INT($A23)&amp;"#"&amp;COUNTIF('Zmiany planu'!$C$4:$C$1000,$A23),'Zmiany planu'!$L$4:$L$1000,0))))</f>
        <v/>
      </c>
      <c r="N23" s="53" t="n"/>
      <c r="O23" s="53" t="n"/>
      <c r="P23" s="54" t="n"/>
      <c r="Q23" s="55" t="n"/>
      <c r="R23" s="56">
        <f>IF(AND(N(P23)&gt;0,N(Q23)&gt;0),Q23/P23,"")</f>
        <v/>
      </c>
      <c r="S23" s="53" t="n"/>
      <c r="T23" s="53" t="n"/>
      <c r="U23" s="44">
        <f>IF(OR(N(S23)=0,N('Ustawienia'!$B$19)=0),"",IFERROR("Z"&amp;MATCH(S23,'Ustawienia'!$C$23:$C$27,1),"&lt;Z1"))</f>
        <v/>
      </c>
      <c r="V23" s="53" t="n"/>
      <c r="W23" s="44">
        <f>IF(AND(N(V23)&gt;0,N(Q23)&gt;0),ROUND(V23*Q23*1440,0),"")</f>
        <v/>
      </c>
      <c r="X23" s="53" t="n"/>
      <c r="Y23" s="53" t="n"/>
      <c r="Z23" s="53" t="n"/>
      <c r="AA23" s="57" t="n"/>
      <c r="AB23" s="53" t="n"/>
      <c r="AC23" s="58" t="n"/>
      <c r="AD23" s="57" t="n"/>
      <c r="AE23" s="53" t="n"/>
      <c r="AF23" s="58" t="n"/>
      <c r="AG23" s="53" t="n"/>
      <c r="AH23" s="58" t="n"/>
      <c r="AI23" s="58" t="n"/>
      <c r="AJ23" s="48" t="n"/>
    </row>
    <row r="24" outlineLevel="1">
      <c r="A24" s="43" t="n">
        <v>46283</v>
      </c>
      <c r="B24" s="44">
        <f>CHOOSE(WEEKDAY(A24,2),"pon","wt","śr","czw","pt","sob","ndz")</f>
        <v/>
      </c>
      <c r="C24" s="45">
        <f>A24-WEEKDAY(A24,2)+1</f>
        <v/>
      </c>
      <c r="D24" s="44">
        <f>YEAR(A24)&amp;"-"&amp;TEXT(MONTH(A24),"00")</f>
        <v/>
      </c>
      <c r="E24" s="46" t="n"/>
      <c r="F24" s="46" t="n"/>
      <c r="G24" s="47" t="n"/>
      <c r="H24" s="48" t="n"/>
      <c r="I24" s="49" t="n"/>
      <c r="J24" s="47" t="n"/>
      <c r="K24" s="50">
        <f>IF(AND(H24="",I24="",COUNTIF('Zmiany planu'!$C$4:$C$1000,$A24)=0),"",1+COUNTIF('Zmiany planu'!$C$4:$C$1000,$A24))</f>
        <v/>
      </c>
      <c r="L24" s="51">
        <f>IF(COUNTIF('Zmiany planu'!$C$4:$C$1000,$A24)=0,IF(H24="","",H24),INDEX('Zmiany planu'!$G$4:$G$1000,MATCH(INT($A24)&amp;"#"&amp;COUNTIF('Zmiany planu'!$C$4:$C$1000,$A24),'Zmiany planu'!$L$4:$L$1000,0))&amp;"")</f>
        <v/>
      </c>
      <c r="M24" s="52">
        <f>IF(COUNTIF('Zmiany planu'!$C$4:$C$1000,$A24)=0,IF(I24="","",I24),IF(INDEX('Zmiany planu'!$H$4:$H$1000,MATCH(INT($A24)&amp;"#"&amp;COUNTIF('Zmiany planu'!$C$4:$C$1000,$A24),'Zmiany planu'!$L$4:$L$1000,0))="",0,INDEX('Zmiany planu'!$H$4:$H$1000,MATCH(INT($A24)&amp;"#"&amp;COUNTIF('Zmiany planu'!$C$4:$C$1000,$A24),'Zmiany planu'!$L$4:$L$1000,0))))</f>
        <v/>
      </c>
      <c r="N24" s="53" t="n"/>
      <c r="O24" s="53" t="n"/>
      <c r="P24" s="54" t="n"/>
      <c r="Q24" s="55" t="n"/>
      <c r="R24" s="56">
        <f>IF(AND(N(P24)&gt;0,N(Q24)&gt;0),Q24/P24,"")</f>
        <v/>
      </c>
      <c r="S24" s="53" t="n"/>
      <c r="T24" s="53" t="n"/>
      <c r="U24" s="44">
        <f>IF(OR(N(S24)=0,N('Ustawienia'!$B$19)=0),"",IFERROR("Z"&amp;MATCH(S24,'Ustawienia'!$C$23:$C$27,1),"&lt;Z1"))</f>
        <v/>
      </c>
      <c r="V24" s="53" t="n"/>
      <c r="W24" s="44">
        <f>IF(AND(N(V24)&gt;0,N(Q24)&gt;0),ROUND(V24*Q24*1440,0),"")</f>
        <v/>
      </c>
      <c r="X24" s="53" t="n"/>
      <c r="Y24" s="53" t="n"/>
      <c r="Z24" s="53" t="n"/>
      <c r="AA24" s="57" t="n"/>
      <c r="AB24" s="53" t="n"/>
      <c r="AC24" s="58" t="n"/>
      <c r="AD24" s="57" t="n"/>
      <c r="AE24" s="53" t="n"/>
      <c r="AF24" s="58" t="n"/>
      <c r="AG24" s="53" t="n"/>
      <c r="AH24" s="58" t="n"/>
      <c r="AI24" s="58" t="n"/>
      <c r="AJ24" s="48" t="n"/>
    </row>
    <row r="25" outlineLevel="1">
      <c r="A25" s="43" t="n">
        <v>46284</v>
      </c>
      <c r="B25" s="44">
        <f>CHOOSE(WEEKDAY(A25,2),"pon","wt","śr","czw","pt","sob","ndz")</f>
        <v/>
      </c>
      <c r="C25" s="45">
        <f>A25-WEEKDAY(A25,2)+1</f>
        <v/>
      </c>
      <c r="D25" s="44">
        <f>YEAR(A25)&amp;"-"&amp;TEXT(MONTH(A25),"00")</f>
        <v/>
      </c>
      <c r="E25" s="46" t="n"/>
      <c r="F25" s="46" t="n"/>
      <c r="G25" s="47" t="n"/>
      <c r="H25" s="48" t="n"/>
      <c r="I25" s="49" t="n"/>
      <c r="J25" s="47" t="n"/>
      <c r="K25" s="50">
        <f>IF(AND(H25="",I25="",COUNTIF('Zmiany planu'!$C$4:$C$1000,$A25)=0),"",1+COUNTIF('Zmiany planu'!$C$4:$C$1000,$A25))</f>
        <v/>
      </c>
      <c r="L25" s="51">
        <f>IF(COUNTIF('Zmiany planu'!$C$4:$C$1000,$A25)=0,IF(H25="","",H25),INDEX('Zmiany planu'!$G$4:$G$1000,MATCH(INT($A25)&amp;"#"&amp;COUNTIF('Zmiany planu'!$C$4:$C$1000,$A25),'Zmiany planu'!$L$4:$L$1000,0))&amp;"")</f>
        <v/>
      </c>
      <c r="M25" s="52">
        <f>IF(COUNTIF('Zmiany planu'!$C$4:$C$1000,$A25)=0,IF(I25="","",I25),IF(INDEX('Zmiany planu'!$H$4:$H$1000,MATCH(INT($A25)&amp;"#"&amp;COUNTIF('Zmiany planu'!$C$4:$C$1000,$A25),'Zmiany planu'!$L$4:$L$1000,0))="",0,INDEX('Zmiany planu'!$H$4:$H$1000,MATCH(INT($A25)&amp;"#"&amp;COUNTIF('Zmiany planu'!$C$4:$C$1000,$A25),'Zmiany planu'!$L$4:$L$1000,0))))</f>
        <v/>
      </c>
      <c r="N25" s="53" t="n"/>
      <c r="O25" s="53" t="n"/>
      <c r="P25" s="54" t="n"/>
      <c r="Q25" s="55" t="n"/>
      <c r="R25" s="56">
        <f>IF(AND(N(P25)&gt;0,N(Q25)&gt;0),Q25/P25,"")</f>
        <v/>
      </c>
      <c r="S25" s="53" t="n"/>
      <c r="T25" s="53" t="n"/>
      <c r="U25" s="44">
        <f>IF(OR(N(S25)=0,N('Ustawienia'!$B$19)=0),"",IFERROR("Z"&amp;MATCH(S25,'Ustawienia'!$C$23:$C$27,1),"&lt;Z1"))</f>
        <v/>
      </c>
      <c r="V25" s="53" t="n"/>
      <c r="W25" s="44">
        <f>IF(AND(N(V25)&gt;0,N(Q25)&gt;0),ROUND(V25*Q25*1440,0),"")</f>
        <v/>
      </c>
      <c r="X25" s="53" t="n"/>
      <c r="Y25" s="53" t="n"/>
      <c r="Z25" s="53" t="n"/>
      <c r="AA25" s="57" t="n"/>
      <c r="AB25" s="53" t="n"/>
      <c r="AC25" s="58" t="n"/>
      <c r="AD25" s="57" t="n"/>
      <c r="AE25" s="53" t="n"/>
      <c r="AF25" s="58" t="n"/>
      <c r="AG25" s="53" t="n"/>
      <c r="AH25" s="58" t="n"/>
      <c r="AI25" s="58" t="n"/>
      <c r="AJ25" s="48" t="n"/>
    </row>
    <row r="26" outlineLevel="1">
      <c r="A26" s="59" t="n">
        <v>46285</v>
      </c>
      <c r="B26" s="60">
        <f>CHOOSE(WEEKDAY(A26,2),"pon","wt","śr","czw","pt","sob","ndz")</f>
        <v/>
      </c>
      <c r="C26" s="61">
        <f>A26-WEEKDAY(A26,2)+1</f>
        <v/>
      </c>
      <c r="D26" s="60">
        <f>YEAR(A26)&amp;"-"&amp;TEXT(MONTH(A26),"00")</f>
        <v/>
      </c>
      <c r="E26" s="62">
        <f>SUMIFS($M$4:$M$1200,$C$4:$C$1200,$C26)</f>
        <v/>
      </c>
      <c r="F26" s="62">
        <f>SUMIFS($P$4:$P$1200,$C$4:$C$1200,$C26)</f>
        <v/>
      </c>
      <c r="G26" s="63" t="n"/>
      <c r="H26" s="64" t="n"/>
      <c r="I26" s="65" t="n"/>
      <c r="J26" s="63" t="n"/>
      <c r="K26" s="66">
        <f>IF(AND(H26="",I26="",COUNTIF('Zmiany planu'!$C$4:$C$1000,$A26)=0),"",1+COUNTIF('Zmiany planu'!$C$4:$C$1000,$A26))</f>
        <v/>
      </c>
      <c r="L26" s="67">
        <f>IF(COUNTIF('Zmiany planu'!$C$4:$C$1000,$A26)=0,IF(H26="","",H26),INDEX('Zmiany planu'!$G$4:$G$1000,MATCH(INT($A26)&amp;"#"&amp;COUNTIF('Zmiany planu'!$C$4:$C$1000,$A26),'Zmiany planu'!$L$4:$L$1000,0))&amp;"")</f>
        <v/>
      </c>
      <c r="M26" s="68">
        <f>IF(COUNTIF('Zmiany planu'!$C$4:$C$1000,$A26)=0,IF(I26="","",I26),IF(INDEX('Zmiany planu'!$H$4:$H$1000,MATCH(INT($A26)&amp;"#"&amp;COUNTIF('Zmiany planu'!$C$4:$C$1000,$A26),'Zmiany planu'!$L$4:$L$1000,0))="",0,INDEX('Zmiany planu'!$H$4:$H$1000,MATCH(INT($A26)&amp;"#"&amp;COUNTIF('Zmiany planu'!$C$4:$C$1000,$A26),'Zmiany planu'!$L$4:$L$1000,0))))</f>
        <v/>
      </c>
      <c r="N26" s="69" t="n"/>
      <c r="O26" s="69" t="n"/>
      <c r="P26" s="70" t="n"/>
      <c r="Q26" s="71" t="n"/>
      <c r="R26" s="72">
        <f>IF(AND(N(P26)&gt;0,N(Q26)&gt;0),Q26/P26,"")</f>
        <v/>
      </c>
      <c r="S26" s="69" t="n"/>
      <c r="T26" s="69" t="n"/>
      <c r="U26" s="60">
        <f>IF(OR(N(S26)=0,N('Ustawienia'!$B$19)=0),"",IFERROR("Z"&amp;MATCH(S26,'Ustawienia'!$C$23:$C$27,1),"&lt;Z1"))</f>
        <v/>
      </c>
      <c r="V26" s="69" t="n"/>
      <c r="W26" s="60">
        <f>IF(AND(N(V26)&gt;0,N(Q26)&gt;0),ROUND(V26*Q26*1440,0),"")</f>
        <v/>
      </c>
      <c r="X26" s="69" t="n"/>
      <c r="Y26" s="69" t="n"/>
      <c r="Z26" s="69" t="n"/>
      <c r="AA26" s="73" t="n"/>
      <c r="AB26" s="69" t="n"/>
      <c r="AC26" s="74" t="n"/>
      <c r="AD26" s="73" t="n"/>
      <c r="AE26" s="69" t="n"/>
      <c r="AF26" s="74" t="n"/>
      <c r="AG26" s="69" t="n"/>
      <c r="AH26" s="74" t="n"/>
      <c r="AI26" s="74" t="n"/>
      <c r="AJ26" s="64" t="n"/>
    </row>
    <row r="27" outlineLevel="1">
      <c r="A27" s="43" t="n">
        <v>46286</v>
      </c>
      <c r="B27" s="44">
        <f>CHOOSE(WEEKDAY(A27,2),"pon","wt","śr","czw","pt","sob","ndz")</f>
        <v/>
      </c>
      <c r="C27" s="45">
        <f>A27-WEEKDAY(A27,2)+1</f>
        <v/>
      </c>
      <c r="D27" s="44">
        <f>YEAR(A27)&amp;"-"&amp;TEXT(MONTH(A27),"00")</f>
        <v/>
      </c>
      <c r="E27" s="46" t="n"/>
      <c r="F27" s="46" t="n"/>
      <c r="G27" s="47" t="n"/>
      <c r="H27" s="48" t="n"/>
      <c r="I27" s="49" t="n"/>
      <c r="J27" s="47" t="n"/>
      <c r="K27" s="50">
        <f>IF(AND(H27="",I27="",COUNTIF('Zmiany planu'!$C$4:$C$1000,$A27)=0),"",1+COUNTIF('Zmiany planu'!$C$4:$C$1000,$A27))</f>
        <v/>
      </c>
      <c r="L27" s="51">
        <f>IF(COUNTIF('Zmiany planu'!$C$4:$C$1000,$A27)=0,IF(H27="","",H27),INDEX('Zmiany planu'!$G$4:$G$1000,MATCH(INT($A27)&amp;"#"&amp;COUNTIF('Zmiany planu'!$C$4:$C$1000,$A27),'Zmiany planu'!$L$4:$L$1000,0))&amp;"")</f>
        <v/>
      </c>
      <c r="M27" s="52">
        <f>IF(COUNTIF('Zmiany planu'!$C$4:$C$1000,$A27)=0,IF(I27="","",I27),IF(INDEX('Zmiany planu'!$H$4:$H$1000,MATCH(INT($A27)&amp;"#"&amp;COUNTIF('Zmiany planu'!$C$4:$C$1000,$A27),'Zmiany planu'!$L$4:$L$1000,0))="",0,INDEX('Zmiany planu'!$H$4:$H$1000,MATCH(INT($A27)&amp;"#"&amp;COUNTIF('Zmiany planu'!$C$4:$C$1000,$A27),'Zmiany planu'!$L$4:$L$1000,0))))</f>
        <v/>
      </c>
      <c r="N27" s="53" t="n"/>
      <c r="O27" s="53" t="n"/>
      <c r="P27" s="54" t="n"/>
      <c r="Q27" s="55" t="n"/>
      <c r="R27" s="56">
        <f>IF(AND(N(P27)&gt;0,N(Q27)&gt;0),Q27/P27,"")</f>
        <v/>
      </c>
      <c r="S27" s="53" t="n"/>
      <c r="T27" s="53" t="n"/>
      <c r="U27" s="44">
        <f>IF(OR(N(S27)=0,N('Ustawienia'!$B$19)=0),"",IFERROR("Z"&amp;MATCH(S27,'Ustawienia'!$C$23:$C$27,1),"&lt;Z1"))</f>
        <v/>
      </c>
      <c r="V27" s="53" t="n"/>
      <c r="W27" s="44">
        <f>IF(AND(N(V27)&gt;0,N(Q27)&gt;0),ROUND(V27*Q27*1440,0),"")</f>
        <v/>
      </c>
      <c r="X27" s="53" t="n"/>
      <c r="Y27" s="53" t="n"/>
      <c r="Z27" s="53" t="n"/>
      <c r="AA27" s="57" t="n"/>
      <c r="AB27" s="53" t="n"/>
      <c r="AC27" s="58" t="n"/>
      <c r="AD27" s="57" t="n"/>
      <c r="AE27" s="53" t="n"/>
      <c r="AF27" s="58" t="n"/>
      <c r="AG27" s="53" t="n"/>
      <c r="AH27" s="58" t="n"/>
      <c r="AI27" s="58" t="n"/>
      <c r="AJ27" s="48" t="n"/>
    </row>
    <row r="28" outlineLevel="1">
      <c r="A28" s="43" t="n">
        <v>46287</v>
      </c>
      <c r="B28" s="44">
        <f>CHOOSE(WEEKDAY(A28,2),"pon","wt","śr","czw","pt","sob","ndz")</f>
        <v/>
      </c>
      <c r="C28" s="45">
        <f>A28-WEEKDAY(A28,2)+1</f>
        <v/>
      </c>
      <c r="D28" s="44">
        <f>YEAR(A28)&amp;"-"&amp;TEXT(MONTH(A28),"00")</f>
        <v/>
      </c>
      <c r="E28" s="46" t="n"/>
      <c r="F28" s="46" t="n"/>
      <c r="G28" s="47" t="n"/>
      <c r="H28" s="48" t="n"/>
      <c r="I28" s="49" t="n"/>
      <c r="J28" s="47" t="n"/>
      <c r="K28" s="50">
        <f>IF(AND(H28="",I28="",COUNTIF('Zmiany planu'!$C$4:$C$1000,$A28)=0),"",1+COUNTIF('Zmiany planu'!$C$4:$C$1000,$A28))</f>
        <v/>
      </c>
      <c r="L28" s="51">
        <f>IF(COUNTIF('Zmiany planu'!$C$4:$C$1000,$A28)=0,IF(H28="","",H28),INDEX('Zmiany planu'!$G$4:$G$1000,MATCH(INT($A28)&amp;"#"&amp;COUNTIF('Zmiany planu'!$C$4:$C$1000,$A28),'Zmiany planu'!$L$4:$L$1000,0))&amp;"")</f>
        <v/>
      </c>
      <c r="M28" s="52">
        <f>IF(COUNTIF('Zmiany planu'!$C$4:$C$1000,$A28)=0,IF(I28="","",I28),IF(INDEX('Zmiany planu'!$H$4:$H$1000,MATCH(INT($A28)&amp;"#"&amp;COUNTIF('Zmiany planu'!$C$4:$C$1000,$A28),'Zmiany planu'!$L$4:$L$1000,0))="",0,INDEX('Zmiany planu'!$H$4:$H$1000,MATCH(INT($A28)&amp;"#"&amp;COUNTIF('Zmiany planu'!$C$4:$C$1000,$A28),'Zmiany planu'!$L$4:$L$1000,0))))</f>
        <v/>
      </c>
      <c r="N28" s="53" t="n"/>
      <c r="O28" s="53" t="n"/>
      <c r="P28" s="54" t="n"/>
      <c r="Q28" s="55" t="n"/>
      <c r="R28" s="56">
        <f>IF(AND(N(P28)&gt;0,N(Q28)&gt;0),Q28/P28,"")</f>
        <v/>
      </c>
      <c r="S28" s="53" t="n"/>
      <c r="T28" s="53" t="n"/>
      <c r="U28" s="44">
        <f>IF(OR(N(S28)=0,N('Ustawienia'!$B$19)=0),"",IFERROR("Z"&amp;MATCH(S28,'Ustawienia'!$C$23:$C$27,1),"&lt;Z1"))</f>
        <v/>
      </c>
      <c r="V28" s="53" t="n"/>
      <c r="W28" s="44">
        <f>IF(AND(N(V28)&gt;0,N(Q28)&gt;0),ROUND(V28*Q28*1440,0),"")</f>
        <v/>
      </c>
      <c r="X28" s="53" t="n"/>
      <c r="Y28" s="53" t="n"/>
      <c r="Z28" s="53" t="n"/>
      <c r="AA28" s="57" t="n"/>
      <c r="AB28" s="53" t="n"/>
      <c r="AC28" s="58" t="n"/>
      <c r="AD28" s="57" t="n"/>
      <c r="AE28" s="53" t="n"/>
      <c r="AF28" s="58" t="n"/>
      <c r="AG28" s="53" t="n"/>
      <c r="AH28" s="58" t="n"/>
      <c r="AI28" s="58" t="n"/>
      <c r="AJ28" s="48" t="n"/>
    </row>
    <row r="29" outlineLevel="1">
      <c r="A29" s="43" t="n">
        <v>46288</v>
      </c>
      <c r="B29" s="44">
        <f>CHOOSE(WEEKDAY(A29,2),"pon","wt","śr","czw","pt","sob","ndz")</f>
        <v/>
      </c>
      <c r="C29" s="45">
        <f>A29-WEEKDAY(A29,2)+1</f>
        <v/>
      </c>
      <c r="D29" s="44">
        <f>YEAR(A29)&amp;"-"&amp;TEXT(MONTH(A29),"00")</f>
        <v/>
      </c>
      <c r="E29" s="46" t="n"/>
      <c r="F29" s="46" t="n"/>
      <c r="G29" s="47" t="n"/>
      <c r="H29" s="48" t="n"/>
      <c r="I29" s="49" t="n"/>
      <c r="J29" s="47" t="n"/>
      <c r="K29" s="50">
        <f>IF(AND(H29="",I29="",COUNTIF('Zmiany planu'!$C$4:$C$1000,$A29)=0),"",1+COUNTIF('Zmiany planu'!$C$4:$C$1000,$A29))</f>
        <v/>
      </c>
      <c r="L29" s="51">
        <f>IF(COUNTIF('Zmiany planu'!$C$4:$C$1000,$A29)=0,IF(H29="","",H29),INDEX('Zmiany planu'!$G$4:$G$1000,MATCH(INT($A29)&amp;"#"&amp;COUNTIF('Zmiany planu'!$C$4:$C$1000,$A29),'Zmiany planu'!$L$4:$L$1000,0))&amp;"")</f>
        <v/>
      </c>
      <c r="M29" s="52">
        <f>IF(COUNTIF('Zmiany planu'!$C$4:$C$1000,$A29)=0,IF(I29="","",I29),IF(INDEX('Zmiany planu'!$H$4:$H$1000,MATCH(INT($A29)&amp;"#"&amp;COUNTIF('Zmiany planu'!$C$4:$C$1000,$A29),'Zmiany planu'!$L$4:$L$1000,0))="",0,INDEX('Zmiany planu'!$H$4:$H$1000,MATCH(INT($A29)&amp;"#"&amp;COUNTIF('Zmiany planu'!$C$4:$C$1000,$A29),'Zmiany planu'!$L$4:$L$1000,0))))</f>
        <v/>
      </c>
      <c r="N29" s="53" t="n"/>
      <c r="O29" s="53" t="n"/>
      <c r="P29" s="54" t="n"/>
      <c r="Q29" s="55" t="n"/>
      <c r="R29" s="56">
        <f>IF(AND(N(P29)&gt;0,N(Q29)&gt;0),Q29/P29,"")</f>
        <v/>
      </c>
      <c r="S29" s="53" t="n"/>
      <c r="T29" s="53" t="n"/>
      <c r="U29" s="44">
        <f>IF(OR(N(S29)=0,N('Ustawienia'!$B$19)=0),"",IFERROR("Z"&amp;MATCH(S29,'Ustawienia'!$C$23:$C$27,1),"&lt;Z1"))</f>
        <v/>
      </c>
      <c r="V29" s="53" t="n"/>
      <c r="W29" s="44">
        <f>IF(AND(N(V29)&gt;0,N(Q29)&gt;0),ROUND(V29*Q29*1440,0),"")</f>
        <v/>
      </c>
      <c r="X29" s="53" t="n"/>
      <c r="Y29" s="53" t="n"/>
      <c r="Z29" s="53" t="n"/>
      <c r="AA29" s="57" t="n"/>
      <c r="AB29" s="53" t="n"/>
      <c r="AC29" s="58" t="n"/>
      <c r="AD29" s="57" t="n"/>
      <c r="AE29" s="53" t="n"/>
      <c r="AF29" s="58" t="n"/>
      <c r="AG29" s="53" t="n"/>
      <c r="AH29" s="58" t="n"/>
      <c r="AI29" s="58" t="n"/>
      <c r="AJ29" s="48" t="n"/>
    </row>
    <row r="30" outlineLevel="1">
      <c r="A30" s="43" t="n">
        <v>46289</v>
      </c>
      <c r="B30" s="44">
        <f>CHOOSE(WEEKDAY(A30,2),"pon","wt","śr","czw","pt","sob","ndz")</f>
        <v/>
      </c>
      <c r="C30" s="45">
        <f>A30-WEEKDAY(A30,2)+1</f>
        <v/>
      </c>
      <c r="D30" s="44">
        <f>YEAR(A30)&amp;"-"&amp;TEXT(MONTH(A30),"00")</f>
        <v/>
      </c>
      <c r="E30" s="46" t="n"/>
      <c r="F30" s="46" t="n"/>
      <c r="G30" s="47" t="n"/>
      <c r="H30" s="48" t="n"/>
      <c r="I30" s="49" t="n"/>
      <c r="J30" s="47" t="n"/>
      <c r="K30" s="50">
        <f>IF(AND(H30="",I30="",COUNTIF('Zmiany planu'!$C$4:$C$1000,$A30)=0),"",1+COUNTIF('Zmiany planu'!$C$4:$C$1000,$A30))</f>
        <v/>
      </c>
      <c r="L30" s="51">
        <f>IF(COUNTIF('Zmiany planu'!$C$4:$C$1000,$A30)=0,IF(H30="","",H30),INDEX('Zmiany planu'!$G$4:$G$1000,MATCH(INT($A30)&amp;"#"&amp;COUNTIF('Zmiany planu'!$C$4:$C$1000,$A30),'Zmiany planu'!$L$4:$L$1000,0))&amp;"")</f>
        <v/>
      </c>
      <c r="M30" s="52">
        <f>IF(COUNTIF('Zmiany planu'!$C$4:$C$1000,$A30)=0,IF(I30="","",I30),IF(INDEX('Zmiany planu'!$H$4:$H$1000,MATCH(INT($A30)&amp;"#"&amp;COUNTIF('Zmiany planu'!$C$4:$C$1000,$A30),'Zmiany planu'!$L$4:$L$1000,0))="",0,INDEX('Zmiany planu'!$H$4:$H$1000,MATCH(INT($A30)&amp;"#"&amp;COUNTIF('Zmiany planu'!$C$4:$C$1000,$A30),'Zmiany planu'!$L$4:$L$1000,0))))</f>
        <v/>
      </c>
      <c r="N30" s="53" t="n"/>
      <c r="O30" s="53" t="n"/>
      <c r="P30" s="54" t="n"/>
      <c r="Q30" s="55" t="n"/>
      <c r="R30" s="56">
        <f>IF(AND(N(P30)&gt;0,N(Q30)&gt;0),Q30/P30,"")</f>
        <v/>
      </c>
      <c r="S30" s="53" t="n"/>
      <c r="T30" s="53" t="n"/>
      <c r="U30" s="44">
        <f>IF(OR(N(S30)=0,N('Ustawienia'!$B$19)=0),"",IFERROR("Z"&amp;MATCH(S30,'Ustawienia'!$C$23:$C$27,1),"&lt;Z1"))</f>
        <v/>
      </c>
      <c r="V30" s="53" t="n"/>
      <c r="W30" s="44">
        <f>IF(AND(N(V30)&gt;0,N(Q30)&gt;0),ROUND(V30*Q30*1440,0),"")</f>
        <v/>
      </c>
      <c r="X30" s="53" t="n"/>
      <c r="Y30" s="53" t="n"/>
      <c r="Z30" s="53" t="n"/>
      <c r="AA30" s="57" t="n"/>
      <c r="AB30" s="53" t="n"/>
      <c r="AC30" s="58" t="n"/>
      <c r="AD30" s="57" t="n"/>
      <c r="AE30" s="53" t="n"/>
      <c r="AF30" s="58" t="n"/>
      <c r="AG30" s="53" t="n"/>
      <c r="AH30" s="58" t="n"/>
      <c r="AI30" s="58" t="n"/>
      <c r="AJ30" s="48" t="n"/>
    </row>
    <row r="31" outlineLevel="1">
      <c r="A31" s="43" t="n">
        <v>46290</v>
      </c>
      <c r="B31" s="44">
        <f>CHOOSE(WEEKDAY(A31,2),"pon","wt","śr","czw","pt","sob","ndz")</f>
        <v/>
      </c>
      <c r="C31" s="45">
        <f>A31-WEEKDAY(A31,2)+1</f>
        <v/>
      </c>
      <c r="D31" s="44">
        <f>YEAR(A31)&amp;"-"&amp;TEXT(MONTH(A31),"00")</f>
        <v/>
      </c>
      <c r="E31" s="46" t="n"/>
      <c r="F31" s="46" t="n"/>
      <c r="G31" s="47" t="n"/>
      <c r="H31" s="48" t="n"/>
      <c r="I31" s="49" t="n"/>
      <c r="J31" s="47" t="n"/>
      <c r="K31" s="50">
        <f>IF(AND(H31="",I31="",COUNTIF('Zmiany planu'!$C$4:$C$1000,$A31)=0),"",1+COUNTIF('Zmiany planu'!$C$4:$C$1000,$A31))</f>
        <v/>
      </c>
      <c r="L31" s="51">
        <f>IF(COUNTIF('Zmiany planu'!$C$4:$C$1000,$A31)=0,IF(H31="","",H31),INDEX('Zmiany planu'!$G$4:$G$1000,MATCH(INT($A31)&amp;"#"&amp;COUNTIF('Zmiany planu'!$C$4:$C$1000,$A31),'Zmiany planu'!$L$4:$L$1000,0))&amp;"")</f>
        <v/>
      </c>
      <c r="M31" s="52">
        <f>IF(COUNTIF('Zmiany planu'!$C$4:$C$1000,$A31)=0,IF(I31="","",I31),IF(INDEX('Zmiany planu'!$H$4:$H$1000,MATCH(INT($A31)&amp;"#"&amp;COUNTIF('Zmiany planu'!$C$4:$C$1000,$A31),'Zmiany planu'!$L$4:$L$1000,0))="",0,INDEX('Zmiany planu'!$H$4:$H$1000,MATCH(INT($A31)&amp;"#"&amp;COUNTIF('Zmiany planu'!$C$4:$C$1000,$A31),'Zmiany planu'!$L$4:$L$1000,0))))</f>
        <v/>
      </c>
      <c r="N31" s="53" t="n"/>
      <c r="O31" s="53" t="n"/>
      <c r="P31" s="54" t="n"/>
      <c r="Q31" s="55" t="n"/>
      <c r="R31" s="56">
        <f>IF(AND(N(P31)&gt;0,N(Q31)&gt;0),Q31/P31,"")</f>
        <v/>
      </c>
      <c r="S31" s="53" t="n"/>
      <c r="T31" s="53" t="n"/>
      <c r="U31" s="44">
        <f>IF(OR(N(S31)=0,N('Ustawienia'!$B$19)=0),"",IFERROR("Z"&amp;MATCH(S31,'Ustawienia'!$C$23:$C$27,1),"&lt;Z1"))</f>
        <v/>
      </c>
      <c r="V31" s="53" t="n"/>
      <c r="W31" s="44">
        <f>IF(AND(N(V31)&gt;0,N(Q31)&gt;0),ROUND(V31*Q31*1440,0),"")</f>
        <v/>
      </c>
      <c r="X31" s="53" t="n"/>
      <c r="Y31" s="53" t="n"/>
      <c r="Z31" s="53" t="n"/>
      <c r="AA31" s="57" t="n"/>
      <c r="AB31" s="53" t="n"/>
      <c r="AC31" s="58" t="n"/>
      <c r="AD31" s="57" t="n"/>
      <c r="AE31" s="53" t="n"/>
      <c r="AF31" s="58" t="n"/>
      <c r="AG31" s="53" t="n"/>
      <c r="AH31" s="58" t="n"/>
      <c r="AI31" s="58" t="n"/>
      <c r="AJ31" s="48" t="n"/>
    </row>
    <row r="32" outlineLevel="1">
      <c r="A32" s="43" t="n">
        <v>46291</v>
      </c>
      <c r="B32" s="44">
        <f>CHOOSE(WEEKDAY(A32,2),"pon","wt","śr","czw","pt","sob","ndz")</f>
        <v/>
      </c>
      <c r="C32" s="45">
        <f>A32-WEEKDAY(A32,2)+1</f>
        <v/>
      </c>
      <c r="D32" s="44">
        <f>YEAR(A32)&amp;"-"&amp;TEXT(MONTH(A32),"00")</f>
        <v/>
      </c>
      <c r="E32" s="46" t="n"/>
      <c r="F32" s="46" t="n"/>
      <c r="G32" s="47" t="n"/>
      <c r="H32" s="48" t="n"/>
      <c r="I32" s="49" t="n"/>
      <c r="J32" s="47" t="n"/>
      <c r="K32" s="50">
        <f>IF(AND(H32="",I32="",COUNTIF('Zmiany planu'!$C$4:$C$1000,$A32)=0),"",1+COUNTIF('Zmiany planu'!$C$4:$C$1000,$A32))</f>
        <v/>
      </c>
      <c r="L32" s="51">
        <f>IF(COUNTIF('Zmiany planu'!$C$4:$C$1000,$A32)=0,IF(H32="","",H32),INDEX('Zmiany planu'!$G$4:$G$1000,MATCH(INT($A32)&amp;"#"&amp;COUNTIF('Zmiany planu'!$C$4:$C$1000,$A32),'Zmiany planu'!$L$4:$L$1000,0))&amp;"")</f>
        <v/>
      </c>
      <c r="M32" s="52">
        <f>IF(COUNTIF('Zmiany planu'!$C$4:$C$1000,$A32)=0,IF(I32="","",I32),IF(INDEX('Zmiany planu'!$H$4:$H$1000,MATCH(INT($A32)&amp;"#"&amp;COUNTIF('Zmiany planu'!$C$4:$C$1000,$A32),'Zmiany planu'!$L$4:$L$1000,0))="",0,INDEX('Zmiany planu'!$H$4:$H$1000,MATCH(INT($A32)&amp;"#"&amp;COUNTIF('Zmiany planu'!$C$4:$C$1000,$A32),'Zmiany planu'!$L$4:$L$1000,0))))</f>
        <v/>
      </c>
      <c r="N32" s="53" t="n"/>
      <c r="O32" s="53" t="n"/>
      <c r="P32" s="54" t="n"/>
      <c r="Q32" s="55" t="n"/>
      <c r="R32" s="56">
        <f>IF(AND(N(P32)&gt;0,N(Q32)&gt;0),Q32/P32,"")</f>
        <v/>
      </c>
      <c r="S32" s="53" t="n"/>
      <c r="T32" s="53" t="n"/>
      <c r="U32" s="44">
        <f>IF(OR(N(S32)=0,N('Ustawienia'!$B$19)=0),"",IFERROR("Z"&amp;MATCH(S32,'Ustawienia'!$C$23:$C$27,1),"&lt;Z1"))</f>
        <v/>
      </c>
      <c r="V32" s="53" t="n"/>
      <c r="W32" s="44">
        <f>IF(AND(N(V32)&gt;0,N(Q32)&gt;0),ROUND(V32*Q32*1440,0),"")</f>
        <v/>
      </c>
      <c r="X32" s="53" t="n"/>
      <c r="Y32" s="53" t="n"/>
      <c r="Z32" s="53" t="n"/>
      <c r="AA32" s="57" t="n"/>
      <c r="AB32" s="53" t="n"/>
      <c r="AC32" s="58" t="n"/>
      <c r="AD32" s="57" t="n"/>
      <c r="AE32" s="53" t="n"/>
      <c r="AF32" s="58" t="n"/>
      <c r="AG32" s="53" t="n"/>
      <c r="AH32" s="58" t="n"/>
      <c r="AI32" s="58" t="n"/>
      <c r="AJ32" s="48" t="n"/>
    </row>
    <row r="33" outlineLevel="1">
      <c r="A33" s="59" t="n">
        <v>46292</v>
      </c>
      <c r="B33" s="60">
        <f>CHOOSE(WEEKDAY(A33,2),"pon","wt","śr","czw","pt","sob","ndz")</f>
        <v/>
      </c>
      <c r="C33" s="61">
        <f>A33-WEEKDAY(A33,2)+1</f>
        <v/>
      </c>
      <c r="D33" s="60">
        <f>YEAR(A33)&amp;"-"&amp;TEXT(MONTH(A33),"00")</f>
        <v/>
      </c>
      <c r="E33" s="62">
        <f>SUMIFS($M$4:$M$1200,$C$4:$C$1200,$C33)</f>
        <v/>
      </c>
      <c r="F33" s="62">
        <f>SUMIFS($P$4:$P$1200,$C$4:$C$1200,$C33)</f>
        <v/>
      </c>
      <c r="G33" s="63" t="n"/>
      <c r="H33" s="64" t="n"/>
      <c r="I33" s="65" t="n"/>
      <c r="J33" s="63" t="n"/>
      <c r="K33" s="66">
        <f>IF(AND(H33="",I33="",COUNTIF('Zmiany planu'!$C$4:$C$1000,$A33)=0),"",1+COUNTIF('Zmiany planu'!$C$4:$C$1000,$A33))</f>
        <v/>
      </c>
      <c r="L33" s="67">
        <f>IF(COUNTIF('Zmiany planu'!$C$4:$C$1000,$A33)=0,IF(H33="","",H33),INDEX('Zmiany planu'!$G$4:$G$1000,MATCH(INT($A33)&amp;"#"&amp;COUNTIF('Zmiany planu'!$C$4:$C$1000,$A33),'Zmiany planu'!$L$4:$L$1000,0))&amp;"")</f>
        <v/>
      </c>
      <c r="M33" s="68">
        <f>IF(COUNTIF('Zmiany planu'!$C$4:$C$1000,$A33)=0,IF(I33="","",I33),IF(INDEX('Zmiany planu'!$H$4:$H$1000,MATCH(INT($A33)&amp;"#"&amp;COUNTIF('Zmiany planu'!$C$4:$C$1000,$A33),'Zmiany planu'!$L$4:$L$1000,0))="",0,INDEX('Zmiany planu'!$H$4:$H$1000,MATCH(INT($A33)&amp;"#"&amp;COUNTIF('Zmiany planu'!$C$4:$C$1000,$A33),'Zmiany planu'!$L$4:$L$1000,0))))</f>
        <v/>
      </c>
      <c r="N33" s="69" t="n"/>
      <c r="O33" s="69" t="n"/>
      <c r="P33" s="70" t="n"/>
      <c r="Q33" s="71" t="n"/>
      <c r="R33" s="72">
        <f>IF(AND(N(P33)&gt;0,N(Q33)&gt;0),Q33/P33,"")</f>
        <v/>
      </c>
      <c r="S33" s="69" t="n"/>
      <c r="T33" s="69" t="n"/>
      <c r="U33" s="60">
        <f>IF(OR(N(S33)=0,N('Ustawienia'!$B$19)=0),"",IFERROR("Z"&amp;MATCH(S33,'Ustawienia'!$C$23:$C$27,1),"&lt;Z1"))</f>
        <v/>
      </c>
      <c r="V33" s="69" t="n"/>
      <c r="W33" s="60">
        <f>IF(AND(N(V33)&gt;0,N(Q33)&gt;0),ROUND(V33*Q33*1440,0),"")</f>
        <v/>
      </c>
      <c r="X33" s="69" t="n"/>
      <c r="Y33" s="69" t="n"/>
      <c r="Z33" s="69" t="n"/>
      <c r="AA33" s="73" t="n"/>
      <c r="AB33" s="69" t="n"/>
      <c r="AC33" s="74" t="n"/>
      <c r="AD33" s="73" t="n"/>
      <c r="AE33" s="69" t="n"/>
      <c r="AF33" s="74" t="n"/>
      <c r="AG33" s="69" t="n"/>
      <c r="AH33" s="74" t="n"/>
      <c r="AI33" s="74" t="n"/>
      <c r="AJ33" s="64" t="n"/>
    </row>
    <row r="34" outlineLevel="1">
      <c r="A34" s="43" t="n">
        <v>46293</v>
      </c>
      <c r="B34" s="44">
        <f>CHOOSE(WEEKDAY(A34,2),"pon","wt","śr","czw","pt","sob","ndz")</f>
        <v/>
      </c>
      <c r="C34" s="45">
        <f>A34-WEEKDAY(A34,2)+1</f>
        <v/>
      </c>
      <c r="D34" s="44">
        <f>YEAR(A34)&amp;"-"&amp;TEXT(MONTH(A34),"00")</f>
        <v/>
      </c>
      <c r="E34" s="46" t="n"/>
      <c r="F34" s="46" t="n"/>
      <c r="G34" s="47" t="n"/>
      <c r="H34" s="48" t="n"/>
      <c r="I34" s="49" t="n"/>
      <c r="J34" s="47" t="n"/>
      <c r="K34" s="50">
        <f>IF(AND(H34="",I34="",COUNTIF('Zmiany planu'!$C$4:$C$1000,$A34)=0),"",1+COUNTIF('Zmiany planu'!$C$4:$C$1000,$A34))</f>
        <v/>
      </c>
      <c r="L34" s="51">
        <f>IF(COUNTIF('Zmiany planu'!$C$4:$C$1000,$A34)=0,IF(H34="","",H34),INDEX('Zmiany planu'!$G$4:$G$1000,MATCH(INT($A34)&amp;"#"&amp;COUNTIF('Zmiany planu'!$C$4:$C$1000,$A34),'Zmiany planu'!$L$4:$L$1000,0))&amp;"")</f>
        <v/>
      </c>
      <c r="M34" s="52">
        <f>IF(COUNTIF('Zmiany planu'!$C$4:$C$1000,$A34)=0,IF(I34="","",I34),IF(INDEX('Zmiany planu'!$H$4:$H$1000,MATCH(INT($A34)&amp;"#"&amp;COUNTIF('Zmiany planu'!$C$4:$C$1000,$A34),'Zmiany planu'!$L$4:$L$1000,0))="",0,INDEX('Zmiany planu'!$H$4:$H$1000,MATCH(INT($A34)&amp;"#"&amp;COUNTIF('Zmiany planu'!$C$4:$C$1000,$A34),'Zmiany planu'!$L$4:$L$1000,0))))</f>
        <v/>
      </c>
      <c r="N34" s="53" t="n"/>
      <c r="O34" s="53" t="n"/>
      <c r="P34" s="54" t="n"/>
      <c r="Q34" s="55" t="n"/>
      <c r="R34" s="56">
        <f>IF(AND(N(P34)&gt;0,N(Q34)&gt;0),Q34/P34,"")</f>
        <v/>
      </c>
      <c r="S34" s="53" t="n"/>
      <c r="T34" s="53" t="n"/>
      <c r="U34" s="44">
        <f>IF(OR(N(S34)=0,N('Ustawienia'!$B$19)=0),"",IFERROR("Z"&amp;MATCH(S34,'Ustawienia'!$C$23:$C$27,1),"&lt;Z1"))</f>
        <v/>
      </c>
      <c r="V34" s="53" t="n"/>
      <c r="W34" s="44">
        <f>IF(AND(N(V34)&gt;0,N(Q34)&gt;0),ROUND(V34*Q34*1440,0),"")</f>
        <v/>
      </c>
      <c r="X34" s="53" t="n"/>
      <c r="Y34" s="53" t="n"/>
      <c r="Z34" s="53" t="n"/>
      <c r="AA34" s="57" t="n"/>
      <c r="AB34" s="53" t="n"/>
      <c r="AC34" s="58" t="n"/>
      <c r="AD34" s="57" t="n"/>
      <c r="AE34" s="53" t="n"/>
      <c r="AF34" s="58" t="n"/>
      <c r="AG34" s="53" t="n"/>
      <c r="AH34" s="58" t="n"/>
      <c r="AI34" s="58" t="n"/>
      <c r="AJ34" s="48" t="n"/>
    </row>
    <row r="35" outlineLevel="1">
      <c r="A35" s="43" t="n">
        <v>46294</v>
      </c>
      <c r="B35" s="44">
        <f>CHOOSE(WEEKDAY(A35,2),"pon","wt","śr","czw","pt","sob","ndz")</f>
        <v/>
      </c>
      <c r="C35" s="45">
        <f>A35-WEEKDAY(A35,2)+1</f>
        <v/>
      </c>
      <c r="D35" s="44">
        <f>YEAR(A35)&amp;"-"&amp;TEXT(MONTH(A35),"00")</f>
        <v/>
      </c>
      <c r="E35" s="46" t="n"/>
      <c r="F35" s="46" t="n"/>
      <c r="G35" s="47" t="n"/>
      <c r="H35" s="48" t="n"/>
      <c r="I35" s="49" t="n"/>
      <c r="J35" s="47" t="n"/>
      <c r="K35" s="50">
        <f>IF(AND(H35="",I35="",COUNTIF('Zmiany planu'!$C$4:$C$1000,$A35)=0),"",1+COUNTIF('Zmiany planu'!$C$4:$C$1000,$A35))</f>
        <v/>
      </c>
      <c r="L35" s="51">
        <f>IF(COUNTIF('Zmiany planu'!$C$4:$C$1000,$A35)=0,IF(H35="","",H35),INDEX('Zmiany planu'!$G$4:$G$1000,MATCH(INT($A35)&amp;"#"&amp;COUNTIF('Zmiany planu'!$C$4:$C$1000,$A35),'Zmiany planu'!$L$4:$L$1000,0))&amp;"")</f>
        <v/>
      </c>
      <c r="M35" s="52">
        <f>IF(COUNTIF('Zmiany planu'!$C$4:$C$1000,$A35)=0,IF(I35="","",I35),IF(INDEX('Zmiany planu'!$H$4:$H$1000,MATCH(INT($A35)&amp;"#"&amp;COUNTIF('Zmiany planu'!$C$4:$C$1000,$A35),'Zmiany planu'!$L$4:$L$1000,0))="",0,INDEX('Zmiany planu'!$H$4:$H$1000,MATCH(INT($A35)&amp;"#"&amp;COUNTIF('Zmiany planu'!$C$4:$C$1000,$A35),'Zmiany planu'!$L$4:$L$1000,0))))</f>
        <v/>
      </c>
      <c r="N35" s="53" t="n"/>
      <c r="O35" s="53" t="n"/>
      <c r="P35" s="54" t="n"/>
      <c r="Q35" s="55" t="n"/>
      <c r="R35" s="56">
        <f>IF(AND(N(P35)&gt;0,N(Q35)&gt;0),Q35/P35,"")</f>
        <v/>
      </c>
      <c r="S35" s="53" t="n"/>
      <c r="T35" s="53" t="n"/>
      <c r="U35" s="44">
        <f>IF(OR(N(S35)=0,N('Ustawienia'!$B$19)=0),"",IFERROR("Z"&amp;MATCH(S35,'Ustawienia'!$C$23:$C$27,1),"&lt;Z1"))</f>
        <v/>
      </c>
      <c r="V35" s="53" t="n"/>
      <c r="W35" s="44">
        <f>IF(AND(N(V35)&gt;0,N(Q35)&gt;0),ROUND(V35*Q35*1440,0),"")</f>
        <v/>
      </c>
      <c r="X35" s="53" t="n"/>
      <c r="Y35" s="53" t="n"/>
      <c r="Z35" s="53" t="n"/>
      <c r="AA35" s="57" t="n"/>
      <c r="AB35" s="53" t="n"/>
      <c r="AC35" s="58" t="n"/>
      <c r="AD35" s="57" t="n"/>
      <c r="AE35" s="53" t="n"/>
      <c r="AF35" s="58" t="n"/>
      <c r="AG35" s="53" t="n"/>
      <c r="AH35" s="58" t="n"/>
      <c r="AI35" s="58" t="n"/>
      <c r="AJ35" s="48" t="n"/>
    </row>
    <row r="36" outlineLevel="1">
      <c r="A36" s="43" t="n">
        <v>46295</v>
      </c>
      <c r="B36" s="44">
        <f>CHOOSE(WEEKDAY(A36,2),"pon","wt","śr","czw","pt","sob","ndz")</f>
        <v/>
      </c>
      <c r="C36" s="45">
        <f>A36-WEEKDAY(A36,2)+1</f>
        <v/>
      </c>
      <c r="D36" s="44">
        <f>YEAR(A36)&amp;"-"&amp;TEXT(MONTH(A36),"00")</f>
        <v/>
      </c>
      <c r="E36" s="46" t="n"/>
      <c r="F36" s="46" t="n"/>
      <c r="G36" s="47" t="n"/>
      <c r="H36" s="48" t="n"/>
      <c r="I36" s="49" t="n"/>
      <c r="J36" s="47" t="n"/>
      <c r="K36" s="50">
        <f>IF(AND(H36="",I36="",COUNTIF('Zmiany planu'!$C$4:$C$1000,$A36)=0),"",1+COUNTIF('Zmiany planu'!$C$4:$C$1000,$A36))</f>
        <v/>
      </c>
      <c r="L36" s="51">
        <f>IF(COUNTIF('Zmiany planu'!$C$4:$C$1000,$A36)=0,IF(H36="","",H36),INDEX('Zmiany planu'!$G$4:$G$1000,MATCH(INT($A36)&amp;"#"&amp;COUNTIF('Zmiany planu'!$C$4:$C$1000,$A36),'Zmiany planu'!$L$4:$L$1000,0))&amp;"")</f>
        <v/>
      </c>
      <c r="M36" s="52">
        <f>IF(COUNTIF('Zmiany planu'!$C$4:$C$1000,$A36)=0,IF(I36="","",I36),IF(INDEX('Zmiany planu'!$H$4:$H$1000,MATCH(INT($A36)&amp;"#"&amp;COUNTIF('Zmiany planu'!$C$4:$C$1000,$A36),'Zmiany planu'!$L$4:$L$1000,0))="",0,INDEX('Zmiany planu'!$H$4:$H$1000,MATCH(INT($A36)&amp;"#"&amp;COUNTIF('Zmiany planu'!$C$4:$C$1000,$A36),'Zmiany planu'!$L$4:$L$1000,0))))</f>
        <v/>
      </c>
      <c r="N36" s="53" t="n"/>
      <c r="O36" s="53" t="n"/>
      <c r="P36" s="54" t="n"/>
      <c r="Q36" s="55" t="n"/>
      <c r="R36" s="56">
        <f>IF(AND(N(P36)&gt;0,N(Q36)&gt;0),Q36/P36,"")</f>
        <v/>
      </c>
      <c r="S36" s="53" t="n"/>
      <c r="T36" s="53" t="n"/>
      <c r="U36" s="44">
        <f>IF(OR(N(S36)=0,N('Ustawienia'!$B$19)=0),"",IFERROR("Z"&amp;MATCH(S36,'Ustawienia'!$C$23:$C$27,1),"&lt;Z1"))</f>
        <v/>
      </c>
      <c r="V36" s="53" t="n"/>
      <c r="W36" s="44">
        <f>IF(AND(N(V36)&gt;0,N(Q36)&gt;0),ROUND(V36*Q36*1440,0),"")</f>
        <v/>
      </c>
      <c r="X36" s="53" t="n"/>
      <c r="Y36" s="53" t="n"/>
      <c r="Z36" s="53" t="n"/>
      <c r="AA36" s="57" t="n"/>
      <c r="AB36" s="53" t="n"/>
      <c r="AC36" s="58" t="n"/>
      <c r="AD36" s="57" t="n"/>
      <c r="AE36" s="53" t="n"/>
      <c r="AF36" s="58" t="n"/>
      <c r="AG36" s="53" t="n"/>
      <c r="AH36" s="58" t="n"/>
      <c r="AI36" s="58" t="n"/>
      <c r="AJ36" s="48" t="n"/>
    </row>
    <row r="37" ht="22" customHeight="1">
      <c r="A37" s="40" t="inlineStr">
        <is>
          <t>10.2026</t>
        </is>
      </c>
      <c r="B37" s="40" t="n"/>
      <c r="C37" s="40" t="n"/>
      <c r="D37" s="40" t="inlineStr">
        <is>
          <t>2026-10</t>
        </is>
      </c>
      <c r="E37" s="41">
        <f>SUMIFS($M$4:$M$1200,$D$4:$D$1200,$D37)</f>
        <v/>
      </c>
      <c r="F37" s="41">
        <f>SUMIFS($P$4:$P$1200,$D$4:$D$1200,$D37)</f>
        <v/>
      </c>
      <c r="G37" s="40" t="n"/>
      <c r="H37" s="42" t="inlineStr">
        <is>
          <t>PAŹDZIERNIK 2026</t>
        </is>
      </c>
      <c r="I37" s="40" t="n"/>
      <c r="J37" s="40" t="n"/>
      <c r="K37" s="40" t="n"/>
      <c r="L37" s="40">
        <f>IF(E37&gt;0,"Realizacja miesiąca: "&amp;ROUND(F37/E37*100,0)&amp;"%  ·  treningi: "&amp;COUNTIFS($D$4:$D$1200,$D37,$P$4:$P$1200,"&gt;0")&amp;"  ·  zmiany planu: "&amp;COUNTIFS('Zmiany planu'!$M$4:$M$1000,$D37),"")</f>
        <v/>
      </c>
      <c r="M37" s="40" t="n"/>
      <c r="N37" s="40" t="n"/>
      <c r="O37" s="40" t="n"/>
      <c r="P37" s="40" t="n"/>
      <c r="Q37" s="40" t="n"/>
      <c r="R37" s="40" t="n"/>
      <c r="S37" s="40" t="n"/>
      <c r="T37" s="40" t="n"/>
      <c r="U37" s="40" t="n"/>
      <c r="V37" s="40" t="n"/>
      <c r="W37" s="40" t="n"/>
      <c r="X37" s="40" t="n"/>
      <c r="Y37" s="40" t="n"/>
      <c r="Z37" s="40" t="n"/>
      <c r="AA37" s="40" t="n"/>
      <c r="AB37" s="40" t="n"/>
      <c r="AC37" s="40" t="n"/>
      <c r="AD37" s="40" t="n"/>
      <c r="AE37" s="40" t="n"/>
      <c r="AF37" s="40" t="n"/>
      <c r="AG37" s="40" t="n"/>
      <c r="AH37" s="40" t="n"/>
      <c r="AI37" s="40" t="n"/>
      <c r="AJ37" s="40" t="n"/>
    </row>
    <row r="38" outlineLevel="1">
      <c r="A38" s="43" t="n">
        <v>46296</v>
      </c>
      <c r="B38" s="44">
        <f>CHOOSE(WEEKDAY(A38,2),"pon","wt","śr","czw","pt","sob","ndz")</f>
        <v/>
      </c>
      <c r="C38" s="45">
        <f>A38-WEEKDAY(A38,2)+1</f>
        <v/>
      </c>
      <c r="D38" s="44">
        <f>YEAR(A38)&amp;"-"&amp;TEXT(MONTH(A38),"00")</f>
        <v/>
      </c>
      <c r="E38" s="46" t="n"/>
      <c r="F38" s="46" t="n"/>
      <c r="G38" s="47" t="n"/>
      <c r="H38" s="48" t="n"/>
      <c r="I38" s="49" t="n"/>
      <c r="J38" s="47" t="n"/>
      <c r="K38" s="50">
        <f>IF(AND(H38="",I38="",COUNTIF('Zmiany planu'!$C$4:$C$1000,$A38)=0),"",1+COUNTIF('Zmiany planu'!$C$4:$C$1000,$A38))</f>
        <v/>
      </c>
      <c r="L38" s="51">
        <f>IF(COUNTIF('Zmiany planu'!$C$4:$C$1000,$A38)=0,IF(H38="","",H38),INDEX('Zmiany planu'!$G$4:$G$1000,MATCH(INT($A38)&amp;"#"&amp;COUNTIF('Zmiany planu'!$C$4:$C$1000,$A38),'Zmiany planu'!$L$4:$L$1000,0))&amp;"")</f>
        <v/>
      </c>
      <c r="M38" s="52">
        <f>IF(COUNTIF('Zmiany planu'!$C$4:$C$1000,$A38)=0,IF(I38="","",I38),IF(INDEX('Zmiany planu'!$H$4:$H$1000,MATCH(INT($A38)&amp;"#"&amp;COUNTIF('Zmiany planu'!$C$4:$C$1000,$A38),'Zmiany planu'!$L$4:$L$1000,0))="",0,INDEX('Zmiany planu'!$H$4:$H$1000,MATCH(INT($A38)&amp;"#"&amp;COUNTIF('Zmiany planu'!$C$4:$C$1000,$A38),'Zmiany planu'!$L$4:$L$1000,0))))</f>
        <v/>
      </c>
      <c r="N38" s="53" t="n"/>
      <c r="O38" s="53" t="n"/>
      <c r="P38" s="54" t="n"/>
      <c r="Q38" s="55" t="n"/>
      <c r="R38" s="56">
        <f>IF(AND(N(P38)&gt;0,N(Q38)&gt;0),Q38/P38,"")</f>
        <v/>
      </c>
      <c r="S38" s="53" t="n"/>
      <c r="T38" s="53" t="n"/>
      <c r="U38" s="44">
        <f>IF(OR(N(S38)=0,N('Ustawienia'!$B$19)=0),"",IFERROR("Z"&amp;MATCH(S38,'Ustawienia'!$C$23:$C$27,1),"&lt;Z1"))</f>
        <v/>
      </c>
      <c r="V38" s="53" t="n"/>
      <c r="W38" s="44">
        <f>IF(AND(N(V38)&gt;0,N(Q38)&gt;0),ROUND(V38*Q38*1440,0),"")</f>
        <v/>
      </c>
      <c r="X38" s="53" t="n"/>
      <c r="Y38" s="53" t="n"/>
      <c r="Z38" s="53" t="n"/>
      <c r="AA38" s="57" t="n"/>
      <c r="AB38" s="53" t="n"/>
      <c r="AC38" s="58" t="n"/>
      <c r="AD38" s="57" t="n"/>
      <c r="AE38" s="53" t="n"/>
      <c r="AF38" s="58" t="n"/>
      <c r="AG38" s="53" t="n"/>
      <c r="AH38" s="58" t="n"/>
      <c r="AI38" s="58" t="n"/>
      <c r="AJ38" s="48" t="n"/>
    </row>
    <row r="39" outlineLevel="1">
      <c r="A39" s="43" t="n">
        <v>46297</v>
      </c>
      <c r="B39" s="44">
        <f>CHOOSE(WEEKDAY(A39,2),"pon","wt","śr","czw","pt","sob","ndz")</f>
        <v/>
      </c>
      <c r="C39" s="45">
        <f>A39-WEEKDAY(A39,2)+1</f>
        <v/>
      </c>
      <c r="D39" s="44">
        <f>YEAR(A39)&amp;"-"&amp;TEXT(MONTH(A39),"00")</f>
        <v/>
      </c>
      <c r="E39" s="46" t="n"/>
      <c r="F39" s="46" t="n"/>
      <c r="G39" s="47" t="n"/>
      <c r="H39" s="48" t="n"/>
      <c r="I39" s="49" t="n"/>
      <c r="J39" s="47" t="n"/>
      <c r="K39" s="50">
        <f>IF(AND(H39="",I39="",COUNTIF('Zmiany planu'!$C$4:$C$1000,$A39)=0),"",1+COUNTIF('Zmiany planu'!$C$4:$C$1000,$A39))</f>
        <v/>
      </c>
      <c r="L39" s="51">
        <f>IF(COUNTIF('Zmiany planu'!$C$4:$C$1000,$A39)=0,IF(H39="","",H39),INDEX('Zmiany planu'!$G$4:$G$1000,MATCH(INT($A39)&amp;"#"&amp;COUNTIF('Zmiany planu'!$C$4:$C$1000,$A39),'Zmiany planu'!$L$4:$L$1000,0))&amp;"")</f>
        <v/>
      </c>
      <c r="M39" s="52">
        <f>IF(COUNTIF('Zmiany planu'!$C$4:$C$1000,$A39)=0,IF(I39="","",I39),IF(INDEX('Zmiany planu'!$H$4:$H$1000,MATCH(INT($A39)&amp;"#"&amp;COUNTIF('Zmiany planu'!$C$4:$C$1000,$A39),'Zmiany planu'!$L$4:$L$1000,0))="",0,INDEX('Zmiany planu'!$H$4:$H$1000,MATCH(INT($A39)&amp;"#"&amp;COUNTIF('Zmiany planu'!$C$4:$C$1000,$A39),'Zmiany planu'!$L$4:$L$1000,0))))</f>
        <v/>
      </c>
      <c r="N39" s="53" t="n"/>
      <c r="O39" s="53" t="n"/>
      <c r="P39" s="54" t="n"/>
      <c r="Q39" s="55" t="n"/>
      <c r="R39" s="56">
        <f>IF(AND(N(P39)&gt;0,N(Q39)&gt;0),Q39/P39,"")</f>
        <v/>
      </c>
      <c r="S39" s="53" t="n"/>
      <c r="T39" s="53" t="n"/>
      <c r="U39" s="44">
        <f>IF(OR(N(S39)=0,N('Ustawienia'!$B$19)=0),"",IFERROR("Z"&amp;MATCH(S39,'Ustawienia'!$C$23:$C$27,1),"&lt;Z1"))</f>
        <v/>
      </c>
      <c r="V39" s="53" t="n"/>
      <c r="W39" s="44">
        <f>IF(AND(N(V39)&gt;0,N(Q39)&gt;0),ROUND(V39*Q39*1440,0),"")</f>
        <v/>
      </c>
      <c r="X39" s="53" t="n"/>
      <c r="Y39" s="53" t="n"/>
      <c r="Z39" s="53" t="n"/>
      <c r="AA39" s="57" t="n"/>
      <c r="AB39" s="53" t="n"/>
      <c r="AC39" s="58" t="n"/>
      <c r="AD39" s="57" t="n"/>
      <c r="AE39" s="53" t="n"/>
      <c r="AF39" s="58" t="n"/>
      <c r="AG39" s="53" t="n"/>
      <c r="AH39" s="58" t="n"/>
      <c r="AI39" s="58" t="n"/>
      <c r="AJ39" s="48" t="n"/>
    </row>
    <row r="40" outlineLevel="1">
      <c r="A40" s="43" t="n">
        <v>46298</v>
      </c>
      <c r="B40" s="44">
        <f>CHOOSE(WEEKDAY(A40,2),"pon","wt","śr","czw","pt","sob","ndz")</f>
        <v/>
      </c>
      <c r="C40" s="45">
        <f>A40-WEEKDAY(A40,2)+1</f>
        <v/>
      </c>
      <c r="D40" s="44">
        <f>YEAR(A40)&amp;"-"&amp;TEXT(MONTH(A40),"00")</f>
        <v/>
      </c>
      <c r="E40" s="46" t="n"/>
      <c r="F40" s="46" t="n"/>
      <c r="G40" s="47" t="n"/>
      <c r="H40" s="48" t="n"/>
      <c r="I40" s="49" t="n"/>
      <c r="J40" s="47" t="n"/>
      <c r="K40" s="50">
        <f>IF(AND(H40="",I40="",COUNTIF('Zmiany planu'!$C$4:$C$1000,$A40)=0),"",1+COUNTIF('Zmiany planu'!$C$4:$C$1000,$A40))</f>
        <v/>
      </c>
      <c r="L40" s="51">
        <f>IF(COUNTIF('Zmiany planu'!$C$4:$C$1000,$A40)=0,IF(H40="","",H40),INDEX('Zmiany planu'!$G$4:$G$1000,MATCH(INT($A40)&amp;"#"&amp;COUNTIF('Zmiany planu'!$C$4:$C$1000,$A40),'Zmiany planu'!$L$4:$L$1000,0))&amp;"")</f>
        <v/>
      </c>
      <c r="M40" s="52">
        <f>IF(COUNTIF('Zmiany planu'!$C$4:$C$1000,$A40)=0,IF(I40="","",I40),IF(INDEX('Zmiany planu'!$H$4:$H$1000,MATCH(INT($A40)&amp;"#"&amp;COUNTIF('Zmiany planu'!$C$4:$C$1000,$A40),'Zmiany planu'!$L$4:$L$1000,0))="",0,INDEX('Zmiany planu'!$H$4:$H$1000,MATCH(INT($A40)&amp;"#"&amp;COUNTIF('Zmiany planu'!$C$4:$C$1000,$A40),'Zmiany planu'!$L$4:$L$1000,0))))</f>
        <v/>
      </c>
      <c r="N40" s="53" t="n"/>
      <c r="O40" s="53" t="n"/>
      <c r="P40" s="54" t="n"/>
      <c r="Q40" s="55" t="n"/>
      <c r="R40" s="56">
        <f>IF(AND(N(P40)&gt;0,N(Q40)&gt;0),Q40/P40,"")</f>
        <v/>
      </c>
      <c r="S40" s="53" t="n"/>
      <c r="T40" s="53" t="n"/>
      <c r="U40" s="44">
        <f>IF(OR(N(S40)=0,N('Ustawienia'!$B$19)=0),"",IFERROR("Z"&amp;MATCH(S40,'Ustawienia'!$C$23:$C$27,1),"&lt;Z1"))</f>
        <v/>
      </c>
      <c r="V40" s="53" t="n"/>
      <c r="W40" s="44">
        <f>IF(AND(N(V40)&gt;0,N(Q40)&gt;0),ROUND(V40*Q40*1440,0),"")</f>
        <v/>
      </c>
      <c r="X40" s="53" t="n"/>
      <c r="Y40" s="53" t="n"/>
      <c r="Z40" s="53" t="n"/>
      <c r="AA40" s="57" t="n"/>
      <c r="AB40" s="53" t="n"/>
      <c r="AC40" s="58" t="n"/>
      <c r="AD40" s="57" t="n"/>
      <c r="AE40" s="53" t="n"/>
      <c r="AF40" s="58" t="n"/>
      <c r="AG40" s="53" t="n"/>
      <c r="AH40" s="58" t="n"/>
      <c r="AI40" s="58" t="n"/>
      <c r="AJ40" s="48" t="n"/>
    </row>
    <row r="41" outlineLevel="1">
      <c r="A41" s="59" t="n">
        <v>46299</v>
      </c>
      <c r="B41" s="60">
        <f>CHOOSE(WEEKDAY(A41,2),"pon","wt","śr","czw","pt","sob","ndz")</f>
        <v/>
      </c>
      <c r="C41" s="61">
        <f>A41-WEEKDAY(A41,2)+1</f>
        <v/>
      </c>
      <c r="D41" s="60">
        <f>YEAR(A41)&amp;"-"&amp;TEXT(MONTH(A41),"00")</f>
        <v/>
      </c>
      <c r="E41" s="62">
        <f>SUMIFS($M$4:$M$1200,$C$4:$C$1200,$C41)</f>
        <v/>
      </c>
      <c r="F41" s="62">
        <f>SUMIFS($P$4:$P$1200,$C$4:$C$1200,$C41)</f>
        <v/>
      </c>
      <c r="G41" s="63" t="n"/>
      <c r="H41" s="64" t="n"/>
      <c r="I41" s="65" t="n"/>
      <c r="J41" s="63" t="n"/>
      <c r="K41" s="66">
        <f>IF(AND(H41="",I41="",COUNTIF('Zmiany planu'!$C$4:$C$1000,$A41)=0),"",1+COUNTIF('Zmiany planu'!$C$4:$C$1000,$A41))</f>
        <v/>
      </c>
      <c r="L41" s="67">
        <f>IF(COUNTIF('Zmiany planu'!$C$4:$C$1000,$A41)=0,IF(H41="","",H41),INDEX('Zmiany planu'!$G$4:$G$1000,MATCH(INT($A41)&amp;"#"&amp;COUNTIF('Zmiany planu'!$C$4:$C$1000,$A41),'Zmiany planu'!$L$4:$L$1000,0))&amp;"")</f>
        <v/>
      </c>
      <c r="M41" s="68">
        <f>IF(COUNTIF('Zmiany planu'!$C$4:$C$1000,$A41)=0,IF(I41="","",I41),IF(INDEX('Zmiany planu'!$H$4:$H$1000,MATCH(INT($A41)&amp;"#"&amp;COUNTIF('Zmiany planu'!$C$4:$C$1000,$A41),'Zmiany planu'!$L$4:$L$1000,0))="",0,INDEX('Zmiany planu'!$H$4:$H$1000,MATCH(INT($A41)&amp;"#"&amp;COUNTIF('Zmiany planu'!$C$4:$C$1000,$A41),'Zmiany planu'!$L$4:$L$1000,0))))</f>
        <v/>
      </c>
      <c r="N41" s="69" t="n"/>
      <c r="O41" s="69" t="n"/>
      <c r="P41" s="70" t="n"/>
      <c r="Q41" s="71" t="n"/>
      <c r="R41" s="72">
        <f>IF(AND(N(P41)&gt;0,N(Q41)&gt;0),Q41/P41,"")</f>
        <v/>
      </c>
      <c r="S41" s="69" t="n"/>
      <c r="T41" s="69" t="n"/>
      <c r="U41" s="60">
        <f>IF(OR(N(S41)=0,N('Ustawienia'!$B$19)=0),"",IFERROR("Z"&amp;MATCH(S41,'Ustawienia'!$C$23:$C$27,1),"&lt;Z1"))</f>
        <v/>
      </c>
      <c r="V41" s="69" t="n"/>
      <c r="W41" s="60">
        <f>IF(AND(N(V41)&gt;0,N(Q41)&gt;0),ROUND(V41*Q41*1440,0),"")</f>
        <v/>
      </c>
      <c r="X41" s="69" t="n"/>
      <c r="Y41" s="69" t="n"/>
      <c r="Z41" s="69" t="n"/>
      <c r="AA41" s="73" t="n"/>
      <c r="AB41" s="69" t="n"/>
      <c r="AC41" s="74" t="n"/>
      <c r="AD41" s="73" t="n"/>
      <c r="AE41" s="69" t="n"/>
      <c r="AF41" s="74" t="n"/>
      <c r="AG41" s="69" t="n"/>
      <c r="AH41" s="74" t="n"/>
      <c r="AI41" s="74" t="n"/>
      <c r="AJ41" s="64" t="n"/>
    </row>
    <row r="42" outlineLevel="1">
      <c r="A42" s="43" t="n">
        <v>46300</v>
      </c>
      <c r="B42" s="44">
        <f>CHOOSE(WEEKDAY(A42,2),"pon","wt","śr","czw","pt","sob","ndz")</f>
        <v/>
      </c>
      <c r="C42" s="45">
        <f>A42-WEEKDAY(A42,2)+1</f>
        <v/>
      </c>
      <c r="D42" s="44">
        <f>YEAR(A42)&amp;"-"&amp;TEXT(MONTH(A42),"00")</f>
        <v/>
      </c>
      <c r="E42" s="46" t="n"/>
      <c r="F42" s="46" t="n"/>
      <c r="G42" s="47" t="n"/>
      <c r="H42" s="48" t="n"/>
      <c r="I42" s="49" t="n"/>
      <c r="J42" s="47" t="n"/>
      <c r="K42" s="50">
        <f>IF(AND(H42="",I42="",COUNTIF('Zmiany planu'!$C$4:$C$1000,$A42)=0),"",1+COUNTIF('Zmiany planu'!$C$4:$C$1000,$A42))</f>
        <v/>
      </c>
      <c r="L42" s="51">
        <f>IF(COUNTIF('Zmiany planu'!$C$4:$C$1000,$A42)=0,IF(H42="","",H42),INDEX('Zmiany planu'!$G$4:$G$1000,MATCH(INT($A42)&amp;"#"&amp;COUNTIF('Zmiany planu'!$C$4:$C$1000,$A42),'Zmiany planu'!$L$4:$L$1000,0))&amp;"")</f>
        <v/>
      </c>
      <c r="M42" s="52">
        <f>IF(COUNTIF('Zmiany planu'!$C$4:$C$1000,$A42)=0,IF(I42="","",I42),IF(INDEX('Zmiany planu'!$H$4:$H$1000,MATCH(INT($A42)&amp;"#"&amp;COUNTIF('Zmiany planu'!$C$4:$C$1000,$A42),'Zmiany planu'!$L$4:$L$1000,0))="",0,INDEX('Zmiany planu'!$H$4:$H$1000,MATCH(INT($A42)&amp;"#"&amp;COUNTIF('Zmiany planu'!$C$4:$C$1000,$A42),'Zmiany planu'!$L$4:$L$1000,0))))</f>
        <v/>
      </c>
      <c r="N42" s="53" t="n"/>
      <c r="O42" s="53" t="n"/>
      <c r="P42" s="54" t="n"/>
      <c r="Q42" s="55" t="n"/>
      <c r="R42" s="56">
        <f>IF(AND(N(P42)&gt;0,N(Q42)&gt;0),Q42/P42,"")</f>
        <v/>
      </c>
      <c r="S42" s="53" t="n"/>
      <c r="T42" s="53" t="n"/>
      <c r="U42" s="44">
        <f>IF(OR(N(S42)=0,N('Ustawienia'!$B$19)=0),"",IFERROR("Z"&amp;MATCH(S42,'Ustawienia'!$C$23:$C$27,1),"&lt;Z1"))</f>
        <v/>
      </c>
      <c r="V42" s="53" t="n"/>
      <c r="W42" s="44">
        <f>IF(AND(N(V42)&gt;0,N(Q42)&gt;0),ROUND(V42*Q42*1440,0),"")</f>
        <v/>
      </c>
      <c r="X42" s="53" t="n"/>
      <c r="Y42" s="53" t="n"/>
      <c r="Z42" s="53" t="n"/>
      <c r="AA42" s="57" t="n"/>
      <c r="AB42" s="53" t="n"/>
      <c r="AC42" s="58" t="n"/>
      <c r="AD42" s="57" t="n"/>
      <c r="AE42" s="53" t="n"/>
      <c r="AF42" s="58" t="n"/>
      <c r="AG42" s="53" t="n"/>
      <c r="AH42" s="58" t="n"/>
      <c r="AI42" s="58" t="n"/>
      <c r="AJ42" s="48" t="n"/>
    </row>
    <row r="43" outlineLevel="1">
      <c r="A43" s="43" t="n">
        <v>46301</v>
      </c>
      <c r="B43" s="44">
        <f>CHOOSE(WEEKDAY(A43,2),"pon","wt","śr","czw","pt","sob","ndz")</f>
        <v/>
      </c>
      <c r="C43" s="45">
        <f>A43-WEEKDAY(A43,2)+1</f>
        <v/>
      </c>
      <c r="D43" s="44">
        <f>YEAR(A43)&amp;"-"&amp;TEXT(MONTH(A43),"00")</f>
        <v/>
      </c>
      <c r="E43" s="46" t="n"/>
      <c r="F43" s="46" t="n"/>
      <c r="G43" s="47" t="n"/>
      <c r="H43" s="48" t="n"/>
      <c r="I43" s="49" t="n"/>
      <c r="J43" s="47" t="n"/>
      <c r="K43" s="50">
        <f>IF(AND(H43="",I43="",COUNTIF('Zmiany planu'!$C$4:$C$1000,$A43)=0),"",1+COUNTIF('Zmiany planu'!$C$4:$C$1000,$A43))</f>
        <v/>
      </c>
      <c r="L43" s="51">
        <f>IF(COUNTIF('Zmiany planu'!$C$4:$C$1000,$A43)=0,IF(H43="","",H43),INDEX('Zmiany planu'!$G$4:$G$1000,MATCH(INT($A43)&amp;"#"&amp;COUNTIF('Zmiany planu'!$C$4:$C$1000,$A43),'Zmiany planu'!$L$4:$L$1000,0))&amp;"")</f>
        <v/>
      </c>
      <c r="M43" s="52">
        <f>IF(COUNTIF('Zmiany planu'!$C$4:$C$1000,$A43)=0,IF(I43="","",I43),IF(INDEX('Zmiany planu'!$H$4:$H$1000,MATCH(INT($A43)&amp;"#"&amp;COUNTIF('Zmiany planu'!$C$4:$C$1000,$A43),'Zmiany planu'!$L$4:$L$1000,0))="",0,INDEX('Zmiany planu'!$H$4:$H$1000,MATCH(INT($A43)&amp;"#"&amp;COUNTIF('Zmiany planu'!$C$4:$C$1000,$A43),'Zmiany planu'!$L$4:$L$1000,0))))</f>
        <v/>
      </c>
      <c r="N43" s="53" t="n"/>
      <c r="O43" s="53" t="n"/>
      <c r="P43" s="54" t="n"/>
      <c r="Q43" s="55" t="n"/>
      <c r="R43" s="56">
        <f>IF(AND(N(P43)&gt;0,N(Q43)&gt;0),Q43/P43,"")</f>
        <v/>
      </c>
      <c r="S43" s="53" t="n"/>
      <c r="T43" s="53" t="n"/>
      <c r="U43" s="44">
        <f>IF(OR(N(S43)=0,N('Ustawienia'!$B$19)=0),"",IFERROR("Z"&amp;MATCH(S43,'Ustawienia'!$C$23:$C$27,1),"&lt;Z1"))</f>
        <v/>
      </c>
      <c r="V43" s="53" t="n"/>
      <c r="W43" s="44">
        <f>IF(AND(N(V43)&gt;0,N(Q43)&gt;0),ROUND(V43*Q43*1440,0),"")</f>
        <v/>
      </c>
      <c r="X43" s="53" t="n"/>
      <c r="Y43" s="53" t="n"/>
      <c r="Z43" s="53" t="n"/>
      <c r="AA43" s="57" t="n"/>
      <c r="AB43" s="53" t="n"/>
      <c r="AC43" s="58" t="n"/>
      <c r="AD43" s="57" t="n"/>
      <c r="AE43" s="53" t="n"/>
      <c r="AF43" s="58" t="n"/>
      <c r="AG43" s="53" t="n"/>
      <c r="AH43" s="58" t="n"/>
      <c r="AI43" s="58" t="n"/>
      <c r="AJ43" s="48" t="n"/>
    </row>
    <row r="44" outlineLevel="1">
      <c r="A44" s="43" t="n">
        <v>46302</v>
      </c>
      <c r="B44" s="44">
        <f>CHOOSE(WEEKDAY(A44,2),"pon","wt","śr","czw","pt","sob","ndz")</f>
        <v/>
      </c>
      <c r="C44" s="45">
        <f>A44-WEEKDAY(A44,2)+1</f>
        <v/>
      </c>
      <c r="D44" s="44">
        <f>YEAR(A44)&amp;"-"&amp;TEXT(MONTH(A44),"00")</f>
        <v/>
      </c>
      <c r="E44" s="46" t="n"/>
      <c r="F44" s="46" t="n"/>
      <c r="G44" s="47" t="n"/>
      <c r="H44" s="48" t="n"/>
      <c r="I44" s="49" t="n"/>
      <c r="J44" s="47" t="n"/>
      <c r="K44" s="50">
        <f>IF(AND(H44="",I44="",COUNTIF('Zmiany planu'!$C$4:$C$1000,$A44)=0),"",1+COUNTIF('Zmiany planu'!$C$4:$C$1000,$A44))</f>
        <v/>
      </c>
      <c r="L44" s="51">
        <f>IF(COUNTIF('Zmiany planu'!$C$4:$C$1000,$A44)=0,IF(H44="","",H44),INDEX('Zmiany planu'!$G$4:$G$1000,MATCH(INT($A44)&amp;"#"&amp;COUNTIF('Zmiany planu'!$C$4:$C$1000,$A44),'Zmiany planu'!$L$4:$L$1000,0))&amp;"")</f>
        <v/>
      </c>
      <c r="M44" s="52">
        <f>IF(COUNTIF('Zmiany planu'!$C$4:$C$1000,$A44)=0,IF(I44="","",I44),IF(INDEX('Zmiany planu'!$H$4:$H$1000,MATCH(INT($A44)&amp;"#"&amp;COUNTIF('Zmiany planu'!$C$4:$C$1000,$A44),'Zmiany planu'!$L$4:$L$1000,0))="",0,INDEX('Zmiany planu'!$H$4:$H$1000,MATCH(INT($A44)&amp;"#"&amp;COUNTIF('Zmiany planu'!$C$4:$C$1000,$A44),'Zmiany planu'!$L$4:$L$1000,0))))</f>
        <v/>
      </c>
      <c r="N44" s="53" t="n"/>
      <c r="O44" s="53" t="n"/>
      <c r="P44" s="54" t="n"/>
      <c r="Q44" s="55" t="n"/>
      <c r="R44" s="56">
        <f>IF(AND(N(P44)&gt;0,N(Q44)&gt;0),Q44/P44,"")</f>
        <v/>
      </c>
      <c r="S44" s="53" t="n"/>
      <c r="T44" s="53" t="n"/>
      <c r="U44" s="44">
        <f>IF(OR(N(S44)=0,N('Ustawienia'!$B$19)=0),"",IFERROR("Z"&amp;MATCH(S44,'Ustawienia'!$C$23:$C$27,1),"&lt;Z1"))</f>
        <v/>
      </c>
      <c r="V44" s="53" t="n"/>
      <c r="W44" s="44">
        <f>IF(AND(N(V44)&gt;0,N(Q44)&gt;0),ROUND(V44*Q44*1440,0),"")</f>
        <v/>
      </c>
      <c r="X44" s="53" t="n"/>
      <c r="Y44" s="53" t="n"/>
      <c r="Z44" s="53" t="n"/>
      <c r="AA44" s="57" t="n"/>
      <c r="AB44" s="53" t="n"/>
      <c r="AC44" s="58" t="n"/>
      <c r="AD44" s="57" t="n"/>
      <c r="AE44" s="53" t="n"/>
      <c r="AF44" s="58" t="n"/>
      <c r="AG44" s="53" t="n"/>
      <c r="AH44" s="58" t="n"/>
      <c r="AI44" s="58" t="n"/>
      <c r="AJ44" s="48" t="n"/>
    </row>
    <row r="45" outlineLevel="1">
      <c r="A45" s="43" t="n">
        <v>46303</v>
      </c>
      <c r="B45" s="44">
        <f>CHOOSE(WEEKDAY(A45,2),"pon","wt","śr","czw","pt","sob","ndz")</f>
        <v/>
      </c>
      <c r="C45" s="45">
        <f>A45-WEEKDAY(A45,2)+1</f>
        <v/>
      </c>
      <c r="D45" s="44">
        <f>YEAR(A45)&amp;"-"&amp;TEXT(MONTH(A45),"00")</f>
        <v/>
      </c>
      <c r="E45" s="46" t="n"/>
      <c r="F45" s="46" t="n"/>
      <c r="G45" s="47" t="n"/>
      <c r="H45" s="48" t="n"/>
      <c r="I45" s="49" t="n"/>
      <c r="J45" s="47" t="n"/>
      <c r="K45" s="50">
        <f>IF(AND(H45="",I45="",COUNTIF('Zmiany planu'!$C$4:$C$1000,$A45)=0),"",1+COUNTIF('Zmiany planu'!$C$4:$C$1000,$A45))</f>
        <v/>
      </c>
      <c r="L45" s="51">
        <f>IF(COUNTIF('Zmiany planu'!$C$4:$C$1000,$A45)=0,IF(H45="","",H45),INDEX('Zmiany planu'!$G$4:$G$1000,MATCH(INT($A45)&amp;"#"&amp;COUNTIF('Zmiany planu'!$C$4:$C$1000,$A45),'Zmiany planu'!$L$4:$L$1000,0))&amp;"")</f>
        <v/>
      </c>
      <c r="M45" s="52">
        <f>IF(COUNTIF('Zmiany planu'!$C$4:$C$1000,$A45)=0,IF(I45="","",I45),IF(INDEX('Zmiany planu'!$H$4:$H$1000,MATCH(INT($A45)&amp;"#"&amp;COUNTIF('Zmiany planu'!$C$4:$C$1000,$A45),'Zmiany planu'!$L$4:$L$1000,0))="",0,INDEX('Zmiany planu'!$H$4:$H$1000,MATCH(INT($A45)&amp;"#"&amp;COUNTIF('Zmiany planu'!$C$4:$C$1000,$A45),'Zmiany planu'!$L$4:$L$1000,0))))</f>
        <v/>
      </c>
      <c r="N45" s="53" t="n"/>
      <c r="O45" s="53" t="n"/>
      <c r="P45" s="54" t="n"/>
      <c r="Q45" s="55" t="n"/>
      <c r="R45" s="56">
        <f>IF(AND(N(P45)&gt;0,N(Q45)&gt;0),Q45/P45,"")</f>
        <v/>
      </c>
      <c r="S45" s="53" t="n"/>
      <c r="T45" s="53" t="n"/>
      <c r="U45" s="44">
        <f>IF(OR(N(S45)=0,N('Ustawienia'!$B$19)=0),"",IFERROR("Z"&amp;MATCH(S45,'Ustawienia'!$C$23:$C$27,1),"&lt;Z1"))</f>
        <v/>
      </c>
      <c r="V45" s="53" t="n"/>
      <c r="W45" s="44">
        <f>IF(AND(N(V45)&gt;0,N(Q45)&gt;0),ROUND(V45*Q45*1440,0),"")</f>
        <v/>
      </c>
      <c r="X45" s="53" t="n"/>
      <c r="Y45" s="53" t="n"/>
      <c r="Z45" s="53" t="n"/>
      <c r="AA45" s="57" t="n"/>
      <c r="AB45" s="53" t="n"/>
      <c r="AC45" s="58" t="n"/>
      <c r="AD45" s="57" t="n"/>
      <c r="AE45" s="53" t="n"/>
      <c r="AF45" s="58" t="n"/>
      <c r="AG45" s="53" t="n"/>
      <c r="AH45" s="58" t="n"/>
      <c r="AI45" s="58" t="n"/>
      <c r="AJ45" s="48" t="n"/>
    </row>
    <row r="46" outlineLevel="1">
      <c r="A46" s="43" t="n">
        <v>46304</v>
      </c>
      <c r="B46" s="44">
        <f>CHOOSE(WEEKDAY(A46,2),"pon","wt","śr","czw","pt","sob","ndz")</f>
        <v/>
      </c>
      <c r="C46" s="45">
        <f>A46-WEEKDAY(A46,2)+1</f>
        <v/>
      </c>
      <c r="D46" s="44">
        <f>YEAR(A46)&amp;"-"&amp;TEXT(MONTH(A46),"00")</f>
        <v/>
      </c>
      <c r="E46" s="46" t="n"/>
      <c r="F46" s="46" t="n"/>
      <c r="G46" s="47" t="n"/>
      <c r="H46" s="48" t="n"/>
      <c r="I46" s="49" t="n"/>
      <c r="J46" s="47" t="n"/>
      <c r="K46" s="50">
        <f>IF(AND(H46="",I46="",COUNTIF('Zmiany planu'!$C$4:$C$1000,$A46)=0),"",1+COUNTIF('Zmiany planu'!$C$4:$C$1000,$A46))</f>
        <v/>
      </c>
      <c r="L46" s="51">
        <f>IF(COUNTIF('Zmiany planu'!$C$4:$C$1000,$A46)=0,IF(H46="","",H46),INDEX('Zmiany planu'!$G$4:$G$1000,MATCH(INT($A46)&amp;"#"&amp;COUNTIF('Zmiany planu'!$C$4:$C$1000,$A46),'Zmiany planu'!$L$4:$L$1000,0))&amp;"")</f>
        <v/>
      </c>
      <c r="M46" s="52">
        <f>IF(COUNTIF('Zmiany planu'!$C$4:$C$1000,$A46)=0,IF(I46="","",I46),IF(INDEX('Zmiany planu'!$H$4:$H$1000,MATCH(INT($A46)&amp;"#"&amp;COUNTIF('Zmiany planu'!$C$4:$C$1000,$A46),'Zmiany planu'!$L$4:$L$1000,0))="",0,INDEX('Zmiany planu'!$H$4:$H$1000,MATCH(INT($A46)&amp;"#"&amp;COUNTIF('Zmiany planu'!$C$4:$C$1000,$A46),'Zmiany planu'!$L$4:$L$1000,0))))</f>
        <v/>
      </c>
      <c r="N46" s="53" t="n"/>
      <c r="O46" s="53" t="n"/>
      <c r="P46" s="54" t="n"/>
      <c r="Q46" s="55" t="n"/>
      <c r="R46" s="56">
        <f>IF(AND(N(P46)&gt;0,N(Q46)&gt;0),Q46/P46,"")</f>
        <v/>
      </c>
      <c r="S46" s="53" t="n"/>
      <c r="T46" s="53" t="n"/>
      <c r="U46" s="44">
        <f>IF(OR(N(S46)=0,N('Ustawienia'!$B$19)=0),"",IFERROR("Z"&amp;MATCH(S46,'Ustawienia'!$C$23:$C$27,1),"&lt;Z1"))</f>
        <v/>
      </c>
      <c r="V46" s="53" t="n"/>
      <c r="W46" s="44">
        <f>IF(AND(N(V46)&gt;0,N(Q46)&gt;0),ROUND(V46*Q46*1440,0),"")</f>
        <v/>
      </c>
      <c r="X46" s="53" t="n"/>
      <c r="Y46" s="53" t="n"/>
      <c r="Z46" s="53" t="n"/>
      <c r="AA46" s="57" t="n"/>
      <c r="AB46" s="53" t="n"/>
      <c r="AC46" s="58" t="n"/>
      <c r="AD46" s="57" t="n"/>
      <c r="AE46" s="53" t="n"/>
      <c r="AF46" s="58" t="n"/>
      <c r="AG46" s="53" t="n"/>
      <c r="AH46" s="58" t="n"/>
      <c r="AI46" s="58" t="n"/>
      <c r="AJ46" s="48" t="n"/>
    </row>
    <row r="47" outlineLevel="1">
      <c r="A47" s="43" t="n">
        <v>46305</v>
      </c>
      <c r="B47" s="44">
        <f>CHOOSE(WEEKDAY(A47,2),"pon","wt","śr","czw","pt","sob","ndz")</f>
        <v/>
      </c>
      <c r="C47" s="45">
        <f>A47-WEEKDAY(A47,2)+1</f>
        <v/>
      </c>
      <c r="D47" s="44">
        <f>YEAR(A47)&amp;"-"&amp;TEXT(MONTH(A47),"00")</f>
        <v/>
      </c>
      <c r="E47" s="46" t="n"/>
      <c r="F47" s="46" t="n"/>
      <c r="G47" s="47" t="n"/>
      <c r="H47" s="48" t="n"/>
      <c r="I47" s="49" t="n"/>
      <c r="J47" s="47" t="n"/>
      <c r="K47" s="50">
        <f>IF(AND(H47="",I47="",COUNTIF('Zmiany planu'!$C$4:$C$1000,$A47)=0),"",1+COUNTIF('Zmiany planu'!$C$4:$C$1000,$A47))</f>
        <v/>
      </c>
      <c r="L47" s="51">
        <f>IF(COUNTIF('Zmiany planu'!$C$4:$C$1000,$A47)=0,IF(H47="","",H47),INDEX('Zmiany planu'!$G$4:$G$1000,MATCH(INT($A47)&amp;"#"&amp;COUNTIF('Zmiany planu'!$C$4:$C$1000,$A47),'Zmiany planu'!$L$4:$L$1000,0))&amp;"")</f>
        <v/>
      </c>
      <c r="M47" s="52">
        <f>IF(COUNTIF('Zmiany planu'!$C$4:$C$1000,$A47)=0,IF(I47="","",I47),IF(INDEX('Zmiany planu'!$H$4:$H$1000,MATCH(INT($A47)&amp;"#"&amp;COUNTIF('Zmiany planu'!$C$4:$C$1000,$A47),'Zmiany planu'!$L$4:$L$1000,0))="",0,INDEX('Zmiany planu'!$H$4:$H$1000,MATCH(INT($A47)&amp;"#"&amp;COUNTIF('Zmiany planu'!$C$4:$C$1000,$A47),'Zmiany planu'!$L$4:$L$1000,0))))</f>
        <v/>
      </c>
      <c r="N47" s="53" t="n"/>
      <c r="O47" s="53" t="n"/>
      <c r="P47" s="54" t="n"/>
      <c r="Q47" s="55" t="n"/>
      <c r="R47" s="56">
        <f>IF(AND(N(P47)&gt;0,N(Q47)&gt;0),Q47/P47,"")</f>
        <v/>
      </c>
      <c r="S47" s="53" t="n"/>
      <c r="T47" s="53" t="n"/>
      <c r="U47" s="44">
        <f>IF(OR(N(S47)=0,N('Ustawienia'!$B$19)=0),"",IFERROR("Z"&amp;MATCH(S47,'Ustawienia'!$C$23:$C$27,1),"&lt;Z1"))</f>
        <v/>
      </c>
      <c r="V47" s="53" t="n"/>
      <c r="W47" s="44">
        <f>IF(AND(N(V47)&gt;0,N(Q47)&gt;0),ROUND(V47*Q47*1440,0),"")</f>
        <v/>
      </c>
      <c r="X47" s="53" t="n"/>
      <c r="Y47" s="53" t="n"/>
      <c r="Z47" s="53" t="n"/>
      <c r="AA47" s="57" t="n"/>
      <c r="AB47" s="53" t="n"/>
      <c r="AC47" s="58" t="n"/>
      <c r="AD47" s="57" t="n"/>
      <c r="AE47" s="53" t="n"/>
      <c r="AF47" s="58" t="n"/>
      <c r="AG47" s="53" t="n"/>
      <c r="AH47" s="58" t="n"/>
      <c r="AI47" s="58" t="n"/>
      <c r="AJ47" s="48" t="n"/>
    </row>
    <row r="48" outlineLevel="1">
      <c r="A48" s="59" t="n">
        <v>46306</v>
      </c>
      <c r="B48" s="60">
        <f>CHOOSE(WEEKDAY(A48,2),"pon","wt","śr","czw","pt","sob","ndz")</f>
        <v/>
      </c>
      <c r="C48" s="61">
        <f>A48-WEEKDAY(A48,2)+1</f>
        <v/>
      </c>
      <c r="D48" s="60">
        <f>YEAR(A48)&amp;"-"&amp;TEXT(MONTH(A48),"00")</f>
        <v/>
      </c>
      <c r="E48" s="62">
        <f>SUMIFS($M$4:$M$1200,$C$4:$C$1200,$C48)</f>
        <v/>
      </c>
      <c r="F48" s="62">
        <f>SUMIFS($P$4:$P$1200,$C$4:$C$1200,$C48)</f>
        <v/>
      </c>
      <c r="G48" s="63" t="n"/>
      <c r="H48" s="64" t="n"/>
      <c r="I48" s="65" t="n"/>
      <c r="J48" s="63" t="n"/>
      <c r="K48" s="66">
        <f>IF(AND(H48="",I48="",COUNTIF('Zmiany planu'!$C$4:$C$1000,$A48)=0),"",1+COUNTIF('Zmiany planu'!$C$4:$C$1000,$A48))</f>
        <v/>
      </c>
      <c r="L48" s="67">
        <f>IF(COUNTIF('Zmiany planu'!$C$4:$C$1000,$A48)=0,IF(H48="","",H48),INDEX('Zmiany planu'!$G$4:$G$1000,MATCH(INT($A48)&amp;"#"&amp;COUNTIF('Zmiany planu'!$C$4:$C$1000,$A48),'Zmiany planu'!$L$4:$L$1000,0))&amp;"")</f>
        <v/>
      </c>
      <c r="M48" s="68">
        <f>IF(COUNTIF('Zmiany planu'!$C$4:$C$1000,$A48)=0,IF(I48="","",I48),IF(INDEX('Zmiany planu'!$H$4:$H$1000,MATCH(INT($A48)&amp;"#"&amp;COUNTIF('Zmiany planu'!$C$4:$C$1000,$A48),'Zmiany planu'!$L$4:$L$1000,0))="",0,INDEX('Zmiany planu'!$H$4:$H$1000,MATCH(INT($A48)&amp;"#"&amp;COUNTIF('Zmiany planu'!$C$4:$C$1000,$A48),'Zmiany planu'!$L$4:$L$1000,0))))</f>
        <v/>
      </c>
      <c r="N48" s="69" t="n"/>
      <c r="O48" s="69" t="n"/>
      <c r="P48" s="70" t="n"/>
      <c r="Q48" s="71" t="n"/>
      <c r="R48" s="72">
        <f>IF(AND(N(P48)&gt;0,N(Q48)&gt;0),Q48/P48,"")</f>
        <v/>
      </c>
      <c r="S48" s="69" t="n"/>
      <c r="T48" s="69" t="n"/>
      <c r="U48" s="60">
        <f>IF(OR(N(S48)=0,N('Ustawienia'!$B$19)=0),"",IFERROR("Z"&amp;MATCH(S48,'Ustawienia'!$C$23:$C$27,1),"&lt;Z1"))</f>
        <v/>
      </c>
      <c r="V48" s="69" t="n"/>
      <c r="W48" s="60">
        <f>IF(AND(N(V48)&gt;0,N(Q48)&gt;0),ROUND(V48*Q48*1440,0),"")</f>
        <v/>
      </c>
      <c r="X48" s="69" t="n"/>
      <c r="Y48" s="69" t="n"/>
      <c r="Z48" s="69" t="n"/>
      <c r="AA48" s="73" t="n"/>
      <c r="AB48" s="69" t="n"/>
      <c r="AC48" s="74" t="n"/>
      <c r="AD48" s="73" t="n"/>
      <c r="AE48" s="69" t="n"/>
      <c r="AF48" s="74" t="n"/>
      <c r="AG48" s="69" t="n"/>
      <c r="AH48" s="74" t="n"/>
      <c r="AI48" s="74" t="n"/>
      <c r="AJ48" s="64" t="n"/>
    </row>
    <row r="49" outlineLevel="1">
      <c r="A49" s="43" t="n">
        <v>46307</v>
      </c>
      <c r="B49" s="44">
        <f>CHOOSE(WEEKDAY(A49,2),"pon","wt","śr","czw","pt","sob","ndz")</f>
        <v/>
      </c>
      <c r="C49" s="45">
        <f>A49-WEEKDAY(A49,2)+1</f>
        <v/>
      </c>
      <c r="D49" s="44">
        <f>YEAR(A49)&amp;"-"&amp;TEXT(MONTH(A49),"00")</f>
        <v/>
      </c>
      <c r="E49" s="46" t="n"/>
      <c r="F49" s="46" t="n"/>
      <c r="G49" s="47" t="n"/>
      <c r="H49" s="48" t="n"/>
      <c r="I49" s="49" t="n"/>
      <c r="J49" s="47" t="n"/>
      <c r="K49" s="50">
        <f>IF(AND(H49="",I49="",COUNTIF('Zmiany planu'!$C$4:$C$1000,$A49)=0),"",1+COUNTIF('Zmiany planu'!$C$4:$C$1000,$A49))</f>
        <v/>
      </c>
      <c r="L49" s="51">
        <f>IF(COUNTIF('Zmiany planu'!$C$4:$C$1000,$A49)=0,IF(H49="","",H49),INDEX('Zmiany planu'!$G$4:$G$1000,MATCH(INT($A49)&amp;"#"&amp;COUNTIF('Zmiany planu'!$C$4:$C$1000,$A49),'Zmiany planu'!$L$4:$L$1000,0))&amp;"")</f>
        <v/>
      </c>
      <c r="M49" s="52">
        <f>IF(COUNTIF('Zmiany planu'!$C$4:$C$1000,$A49)=0,IF(I49="","",I49),IF(INDEX('Zmiany planu'!$H$4:$H$1000,MATCH(INT($A49)&amp;"#"&amp;COUNTIF('Zmiany planu'!$C$4:$C$1000,$A49),'Zmiany planu'!$L$4:$L$1000,0))="",0,INDEX('Zmiany planu'!$H$4:$H$1000,MATCH(INT($A49)&amp;"#"&amp;COUNTIF('Zmiany planu'!$C$4:$C$1000,$A49),'Zmiany planu'!$L$4:$L$1000,0))))</f>
        <v/>
      </c>
      <c r="N49" s="53" t="n"/>
      <c r="O49" s="53" t="n"/>
      <c r="P49" s="54" t="n"/>
      <c r="Q49" s="55" t="n"/>
      <c r="R49" s="56">
        <f>IF(AND(N(P49)&gt;0,N(Q49)&gt;0),Q49/P49,"")</f>
        <v/>
      </c>
      <c r="S49" s="53" t="n"/>
      <c r="T49" s="53" t="n"/>
      <c r="U49" s="44">
        <f>IF(OR(N(S49)=0,N('Ustawienia'!$B$19)=0),"",IFERROR("Z"&amp;MATCH(S49,'Ustawienia'!$C$23:$C$27,1),"&lt;Z1"))</f>
        <v/>
      </c>
      <c r="V49" s="53" t="n"/>
      <c r="W49" s="44">
        <f>IF(AND(N(V49)&gt;0,N(Q49)&gt;0),ROUND(V49*Q49*1440,0),"")</f>
        <v/>
      </c>
      <c r="X49" s="53" t="n"/>
      <c r="Y49" s="53" t="n"/>
      <c r="Z49" s="53" t="n"/>
      <c r="AA49" s="57" t="n"/>
      <c r="AB49" s="53" t="n"/>
      <c r="AC49" s="58" t="n"/>
      <c r="AD49" s="57" t="n"/>
      <c r="AE49" s="53" t="n"/>
      <c r="AF49" s="58" t="n"/>
      <c r="AG49" s="53" t="n"/>
      <c r="AH49" s="58" t="n"/>
      <c r="AI49" s="58" t="n"/>
      <c r="AJ49" s="48" t="n"/>
    </row>
    <row r="50" outlineLevel="1">
      <c r="A50" s="43" t="n">
        <v>46308</v>
      </c>
      <c r="B50" s="44">
        <f>CHOOSE(WEEKDAY(A50,2),"pon","wt","śr","czw","pt","sob","ndz")</f>
        <v/>
      </c>
      <c r="C50" s="45">
        <f>A50-WEEKDAY(A50,2)+1</f>
        <v/>
      </c>
      <c r="D50" s="44">
        <f>YEAR(A50)&amp;"-"&amp;TEXT(MONTH(A50),"00")</f>
        <v/>
      </c>
      <c r="E50" s="46" t="n"/>
      <c r="F50" s="46" t="n"/>
      <c r="G50" s="47" t="n"/>
      <c r="H50" s="48" t="n"/>
      <c r="I50" s="49" t="n"/>
      <c r="J50" s="47" t="n"/>
      <c r="K50" s="50">
        <f>IF(AND(H50="",I50="",COUNTIF('Zmiany planu'!$C$4:$C$1000,$A50)=0),"",1+COUNTIF('Zmiany planu'!$C$4:$C$1000,$A50))</f>
        <v/>
      </c>
      <c r="L50" s="51">
        <f>IF(COUNTIF('Zmiany planu'!$C$4:$C$1000,$A50)=0,IF(H50="","",H50),INDEX('Zmiany planu'!$G$4:$G$1000,MATCH(INT($A50)&amp;"#"&amp;COUNTIF('Zmiany planu'!$C$4:$C$1000,$A50),'Zmiany planu'!$L$4:$L$1000,0))&amp;"")</f>
        <v/>
      </c>
      <c r="M50" s="52">
        <f>IF(COUNTIF('Zmiany planu'!$C$4:$C$1000,$A50)=0,IF(I50="","",I50),IF(INDEX('Zmiany planu'!$H$4:$H$1000,MATCH(INT($A50)&amp;"#"&amp;COUNTIF('Zmiany planu'!$C$4:$C$1000,$A50),'Zmiany planu'!$L$4:$L$1000,0))="",0,INDEX('Zmiany planu'!$H$4:$H$1000,MATCH(INT($A50)&amp;"#"&amp;COUNTIF('Zmiany planu'!$C$4:$C$1000,$A50),'Zmiany planu'!$L$4:$L$1000,0))))</f>
        <v/>
      </c>
      <c r="N50" s="53" t="n"/>
      <c r="O50" s="53" t="n"/>
      <c r="P50" s="54" t="n"/>
      <c r="Q50" s="55" t="n"/>
      <c r="R50" s="56">
        <f>IF(AND(N(P50)&gt;0,N(Q50)&gt;0),Q50/P50,"")</f>
        <v/>
      </c>
      <c r="S50" s="53" t="n"/>
      <c r="T50" s="53" t="n"/>
      <c r="U50" s="44">
        <f>IF(OR(N(S50)=0,N('Ustawienia'!$B$19)=0),"",IFERROR("Z"&amp;MATCH(S50,'Ustawienia'!$C$23:$C$27,1),"&lt;Z1"))</f>
        <v/>
      </c>
      <c r="V50" s="53" t="n"/>
      <c r="W50" s="44">
        <f>IF(AND(N(V50)&gt;0,N(Q50)&gt;0),ROUND(V50*Q50*1440,0),"")</f>
        <v/>
      </c>
      <c r="X50" s="53" t="n"/>
      <c r="Y50" s="53" t="n"/>
      <c r="Z50" s="53" t="n"/>
      <c r="AA50" s="57" t="n"/>
      <c r="AB50" s="53" t="n"/>
      <c r="AC50" s="58" t="n"/>
      <c r="AD50" s="57" t="n"/>
      <c r="AE50" s="53" t="n"/>
      <c r="AF50" s="58" t="n"/>
      <c r="AG50" s="53" t="n"/>
      <c r="AH50" s="58" t="n"/>
      <c r="AI50" s="58" t="n"/>
      <c r="AJ50" s="48" t="n"/>
    </row>
    <row r="51" outlineLevel="1">
      <c r="A51" s="43" t="n">
        <v>46309</v>
      </c>
      <c r="B51" s="44">
        <f>CHOOSE(WEEKDAY(A51,2),"pon","wt","śr","czw","pt","sob","ndz")</f>
        <v/>
      </c>
      <c r="C51" s="45">
        <f>A51-WEEKDAY(A51,2)+1</f>
        <v/>
      </c>
      <c r="D51" s="44">
        <f>YEAR(A51)&amp;"-"&amp;TEXT(MONTH(A51),"00")</f>
        <v/>
      </c>
      <c r="E51" s="46" t="n"/>
      <c r="F51" s="46" t="n"/>
      <c r="G51" s="47" t="n"/>
      <c r="H51" s="48" t="n"/>
      <c r="I51" s="49" t="n"/>
      <c r="J51" s="47" t="n"/>
      <c r="K51" s="50">
        <f>IF(AND(H51="",I51="",COUNTIF('Zmiany planu'!$C$4:$C$1000,$A51)=0),"",1+COUNTIF('Zmiany planu'!$C$4:$C$1000,$A51))</f>
        <v/>
      </c>
      <c r="L51" s="51">
        <f>IF(COUNTIF('Zmiany planu'!$C$4:$C$1000,$A51)=0,IF(H51="","",H51),INDEX('Zmiany planu'!$G$4:$G$1000,MATCH(INT($A51)&amp;"#"&amp;COUNTIF('Zmiany planu'!$C$4:$C$1000,$A51),'Zmiany planu'!$L$4:$L$1000,0))&amp;"")</f>
        <v/>
      </c>
      <c r="M51" s="52">
        <f>IF(COUNTIF('Zmiany planu'!$C$4:$C$1000,$A51)=0,IF(I51="","",I51),IF(INDEX('Zmiany planu'!$H$4:$H$1000,MATCH(INT($A51)&amp;"#"&amp;COUNTIF('Zmiany planu'!$C$4:$C$1000,$A51),'Zmiany planu'!$L$4:$L$1000,0))="",0,INDEX('Zmiany planu'!$H$4:$H$1000,MATCH(INT($A51)&amp;"#"&amp;COUNTIF('Zmiany planu'!$C$4:$C$1000,$A51),'Zmiany planu'!$L$4:$L$1000,0))))</f>
        <v/>
      </c>
      <c r="N51" s="53" t="n"/>
      <c r="O51" s="53" t="n"/>
      <c r="P51" s="54" t="n"/>
      <c r="Q51" s="55" t="n"/>
      <c r="R51" s="56">
        <f>IF(AND(N(P51)&gt;0,N(Q51)&gt;0),Q51/P51,"")</f>
        <v/>
      </c>
      <c r="S51" s="53" t="n"/>
      <c r="T51" s="53" t="n"/>
      <c r="U51" s="44">
        <f>IF(OR(N(S51)=0,N('Ustawienia'!$B$19)=0),"",IFERROR("Z"&amp;MATCH(S51,'Ustawienia'!$C$23:$C$27,1),"&lt;Z1"))</f>
        <v/>
      </c>
      <c r="V51" s="53" t="n"/>
      <c r="W51" s="44">
        <f>IF(AND(N(V51)&gt;0,N(Q51)&gt;0),ROUND(V51*Q51*1440,0),"")</f>
        <v/>
      </c>
      <c r="X51" s="53" t="n"/>
      <c r="Y51" s="53" t="n"/>
      <c r="Z51" s="53" t="n"/>
      <c r="AA51" s="57" t="n"/>
      <c r="AB51" s="53" t="n"/>
      <c r="AC51" s="58" t="n"/>
      <c r="AD51" s="57" t="n"/>
      <c r="AE51" s="53" t="n"/>
      <c r="AF51" s="58" t="n"/>
      <c r="AG51" s="53" t="n"/>
      <c r="AH51" s="58" t="n"/>
      <c r="AI51" s="58" t="n"/>
      <c r="AJ51" s="48" t="n"/>
    </row>
    <row r="52" outlineLevel="1">
      <c r="A52" s="43" t="n">
        <v>46310</v>
      </c>
      <c r="B52" s="44">
        <f>CHOOSE(WEEKDAY(A52,2),"pon","wt","śr","czw","pt","sob","ndz")</f>
        <v/>
      </c>
      <c r="C52" s="45">
        <f>A52-WEEKDAY(A52,2)+1</f>
        <v/>
      </c>
      <c r="D52" s="44">
        <f>YEAR(A52)&amp;"-"&amp;TEXT(MONTH(A52),"00")</f>
        <v/>
      </c>
      <c r="E52" s="46" t="n"/>
      <c r="F52" s="46" t="n"/>
      <c r="G52" s="47" t="n"/>
      <c r="H52" s="48" t="n"/>
      <c r="I52" s="49" t="n"/>
      <c r="J52" s="47" t="n"/>
      <c r="K52" s="50">
        <f>IF(AND(H52="",I52="",COUNTIF('Zmiany planu'!$C$4:$C$1000,$A52)=0),"",1+COUNTIF('Zmiany planu'!$C$4:$C$1000,$A52))</f>
        <v/>
      </c>
      <c r="L52" s="51">
        <f>IF(COUNTIF('Zmiany planu'!$C$4:$C$1000,$A52)=0,IF(H52="","",H52),INDEX('Zmiany planu'!$G$4:$G$1000,MATCH(INT($A52)&amp;"#"&amp;COUNTIF('Zmiany planu'!$C$4:$C$1000,$A52),'Zmiany planu'!$L$4:$L$1000,0))&amp;"")</f>
        <v/>
      </c>
      <c r="M52" s="52">
        <f>IF(COUNTIF('Zmiany planu'!$C$4:$C$1000,$A52)=0,IF(I52="","",I52),IF(INDEX('Zmiany planu'!$H$4:$H$1000,MATCH(INT($A52)&amp;"#"&amp;COUNTIF('Zmiany planu'!$C$4:$C$1000,$A52),'Zmiany planu'!$L$4:$L$1000,0))="",0,INDEX('Zmiany planu'!$H$4:$H$1000,MATCH(INT($A52)&amp;"#"&amp;COUNTIF('Zmiany planu'!$C$4:$C$1000,$A52),'Zmiany planu'!$L$4:$L$1000,0))))</f>
        <v/>
      </c>
      <c r="N52" s="53" t="n"/>
      <c r="O52" s="53" t="n"/>
      <c r="P52" s="54" t="n"/>
      <c r="Q52" s="55" t="n"/>
      <c r="R52" s="56">
        <f>IF(AND(N(P52)&gt;0,N(Q52)&gt;0),Q52/P52,"")</f>
        <v/>
      </c>
      <c r="S52" s="53" t="n"/>
      <c r="T52" s="53" t="n"/>
      <c r="U52" s="44">
        <f>IF(OR(N(S52)=0,N('Ustawienia'!$B$19)=0),"",IFERROR("Z"&amp;MATCH(S52,'Ustawienia'!$C$23:$C$27,1),"&lt;Z1"))</f>
        <v/>
      </c>
      <c r="V52" s="53" t="n"/>
      <c r="W52" s="44">
        <f>IF(AND(N(V52)&gt;0,N(Q52)&gt;0),ROUND(V52*Q52*1440,0),"")</f>
        <v/>
      </c>
      <c r="X52" s="53" t="n"/>
      <c r="Y52" s="53" t="n"/>
      <c r="Z52" s="53" t="n"/>
      <c r="AA52" s="57" t="n"/>
      <c r="AB52" s="53" t="n"/>
      <c r="AC52" s="58" t="n"/>
      <c r="AD52" s="57" t="n"/>
      <c r="AE52" s="53" t="n"/>
      <c r="AF52" s="58" t="n"/>
      <c r="AG52" s="53" t="n"/>
      <c r="AH52" s="58" t="n"/>
      <c r="AI52" s="58" t="n"/>
      <c r="AJ52" s="48" t="n"/>
    </row>
    <row r="53" outlineLevel="1">
      <c r="A53" s="43" t="n">
        <v>46311</v>
      </c>
      <c r="B53" s="44">
        <f>CHOOSE(WEEKDAY(A53,2),"pon","wt","śr","czw","pt","sob","ndz")</f>
        <v/>
      </c>
      <c r="C53" s="45">
        <f>A53-WEEKDAY(A53,2)+1</f>
        <v/>
      </c>
      <c r="D53" s="44">
        <f>YEAR(A53)&amp;"-"&amp;TEXT(MONTH(A53),"00")</f>
        <v/>
      </c>
      <c r="E53" s="46" t="n"/>
      <c r="F53" s="46" t="n"/>
      <c r="G53" s="47" t="n"/>
      <c r="H53" s="48" t="n"/>
      <c r="I53" s="49" t="n"/>
      <c r="J53" s="47" t="n"/>
      <c r="K53" s="50">
        <f>IF(AND(H53="",I53="",COUNTIF('Zmiany planu'!$C$4:$C$1000,$A53)=0),"",1+COUNTIF('Zmiany planu'!$C$4:$C$1000,$A53))</f>
        <v/>
      </c>
      <c r="L53" s="51">
        <f>IF(COUNTIF('Zmiany planu'!$C$4:$C$1000,$A53)=0,IF(H53="","",H53),INDEX('Zmiany planu'!$G$4:$G$1000,MATCH(INT($A53)&amp;"#"&amp;COUNTIF('Zmiany planu'!$C$4:$C$1000,$A53),'Zmiany planu'!$L$4:$L$1000,0))&amp;"")</f>
        <v/>
      </c>
      <c r="M53" s="52">
        <f>IF(COUNTIF('Zmiany planu'!$C$4:$C$1000,$A53)=0,IF(I53="","",I53),IF(INDEX('Zmiany planu'!$H$4:$H$1000,MATCH(INT($A53)&amp;"#"&amp;COUNTIF('Zmiany planu'!$C$4:$C$1000,$A53),'Zmiany planu'!$L$4:$L$1000,0))="",0,INDEX('Zmiany planu'!$H$4:$H$1000,MATCH(INT($A53)&amp;"#"&amp;COUNTIF('Zmiany planu'!$C$4:$C$1000,$A53),'Zmiany planu'!$L$4:$L$1000,0))))</f>
        <v/>
      </c>
      <c r="N53" s="53" t="n"/>
      <c r="O53" s="53" t="n"/>
      <c r="P53" s="54" t="n"/>
      <c r="Q53" s="55" t="n"/>
      <c r="R53" s="56">
        <f>IF(AND(N(P53)&gt;0,N(Q53)&gt;0),Q53/P53,"")</f>
        <v/>
      </c>
      <c r="S53" s="53" t="n"/>
      <c r="T53" s="53" t="n"/>
      <c r="U53" s="44">
        <f>IF(OR(N(S53)=0,N('Ustawienia'!$B$19)=0),"",IFERROR("Z"&amp;MATCH(S53,'Ustawienia'!$C$23:$C$27,1),"&lt;Z1"))</f>
        <v/>
      </c>
      <c r="V53" s="53" t="n"/>
      <c r="W53" s="44">
        <f>IF(AND(N(V53)&gt;0,N(Q53)&gt;0),ROUND(V53*Q53*1440,0),"")</f>
        <v/>
      </c>
      <c r="X53" s="53" t="n"/>
      <c r="Y53" s="53" t="n"/>
      <c r="Z53" s="53" t="n"/>
      <c r="AA53" s="57" t="n"/>
      <c r="AB53" s="53" t="n"/>
      <c r="AC53" s="58" t="n"/>
      <c r="AD53" s="57" t="n"/>
      <c r="AE53" s="53" t="n"/>
      <c r="AF53" s="58" t="n"/>
      <c r="AG53" s="53" t="n"/>
      <c r="AH53" s="58" t="n"/>
      <c r="AI53" s="58" t="n"/>
      <c r="AJ53" s="48" t="n"/>
    </row>
    <row r="54" outlineLevel="1">
      <c r="A54" s="43" t="n">
        <v>46312</v>
      </c>
      <c r="B54" s="44">
        <f>CHOOSE(WEEKDAY(A54,2),"pon","wt","śr","czw","pt","sob","ndz")</f>
        <v/>
      </c>
      <c r="C54" s="45">
        <f>A54-WEEKDAY(A54,2)+1</f>
        <v/>
      </c>
      <c r="D54" s="44">
        <f>YEAR(A54)&amp;"-"&amp;TEXT(MONTH(A54),"00")</f>
        <v/>
      </c>
      <c r="E54" s="46" t="n"/>
      <c r="F54" s="46" t="n"/>
      <c r="G54" s="47" t="n"/>
      <c r="H54" s="48" t="n"/>
      <c r="I54" s="49" t="n"/>
      <c r="J54" s="47" t="n"/>
      <c r="K54" s="50">
        <f>IF(AND(H54="",I54="",COUNTIF('Zmiany planu'!$C$4:$C$1000,$A54)=0),"",1+COUNTIF('Zmiany planu'!$C$4:$C$1000,$A54))</f>
        <v/>
      </c>
      <c r="L54" s="51">
        <f>IF(COUNTIF('Zmiany planu'!$C$4:$C$1000,$A54)=0,IF(H54="","",H54),INDEX('Zmiany planu'!$G$4:$G$1000,MATCH(INT($A54)&amp;"#"&amp;COUNTIF('Zmiany planu'!$C$4:$C$1000,$A54),'Zmiany planu'!$L$4:$L$1000,0))&amp;"")</f>
        <v/>
      </c>
      <c r="M54" s="52">
        <f>IF(COUNTIF('Zmiany planu'!$C$4:$C$1000,$A54)=0,IF(I54="","",I54),IF(INDEX('Zmiany planu'!$H$4:$H$1000,MATCH(INT($A54)&amp;"#"&amp;COUNTIF('Zmiany planu'!$C$4:$C$1000,$A54),'Zmiany planu'!$L$4:$L$1000,0))="",0,INDEX('Zmiany planu'!$H$4:$H$1000,MATCH(INT($A54)&amp;"#"&amp;COUNTIF('Zmiany planu'!$C$4:$C$1000,$A54),'Zmiany planu'!$L$4:$L$1000,0))))</f>
        <v/>
      </c>
      <c r="N54" s="53" t="n"/>
      <c r="O54" s="53" t="n"/>
      <c r="P54" s="54" t="n"/>
      <c r="Q54" s="55" t="n"/>
      <c r="R54" s="56">
        <f>IF(AND(N(P54)&gt;0,N(Q54)&gt;0),Q54/P54,"")</f>
        <v/>
      </c>
      <c r="S54" s="53" t="n"/>
      <c r="T54" s="53" t="n"/>
      <c r="U54" s="44">
        <f>IF(OR(N(S54)=0,N('Ustawienia'!$B$19)=0),"",IFERROR("Z"&amp;MATCH(S54,'Ustawienia'!$C$23:$C$27,1),"&lt;Z1"))</f>
        <v/>
      </c>
      <c r="V54" s="53" t="n"/>
      <c r="W54" s="44">
        <f>IF(AND(N(V54)&gt;0,N(Q54)&gt;0),ROUND(V54*Q54*1440,0),"")</f>
        <v/>
      </c>
      <c r="X54" s="53" t="n"/>
      <c r="Y54" s="53" t="n"/>
      <c r="Z54" s="53" t="n"/>
      <c r="AA54" s="57" t="n"/>
      <c r="AB54" s="53" t="n"/>
      <c r="AC54" s="58" t="n"/>
      <c r="AD54" s="57" t="n"/>
      <c r="AE54" s="53" t="n"/>
      <c r="AF54" s="58" t="n"/>
      <c r="AG54" s="53" t="n"/>
      <c r="AH54" s="58" t="n"/>
      <c r="AI54" s="58" t="n"/>
      <c r="AJ54" s="48" t="n"/>
    </row>
    <row r="55" outlineLevel="1">
      <c r="A55" s="59" t="n">
        <v>46313</v>
      </c>
      <c r="B55" s="60">
        <f>CHOOSE(WEEKDAY(A55,2),"pon","wt","śr","czw","pt","sob","ndz")</f>
        <v/>
      </c>
      <c r="C55" s="61">
        <f>A55-WEEKDAY(A55,2)+1</f>
        <v/>
      </c>
      <c r="D55" s="60">
        <f>YEAR(A55)&amp;"-"&amp;TEXT(MONTH(A55),"00")</f>
        <v/>
      </c>
      <c r="E55" s="62">
        <f>SUMIFS($M$4:$M$1200,$C$4:$C$1200,$C55)</f>
        <v/>
      </c>
      <c r="F55" s="62">
        <f>SUMIFS($P$4:$P$1200,$C$4:$C$1200,$C55)</f>
        <v/>
      </c>
      <c r="G55" s="63" t="n"/>
      <c r="H55" s="64" t="n"/>
      <c r="I55" s="65" t="n"/>
      <c r="J55" s="63" t="n"/>
      <c r="K55" s="66">
        <f>IF(AND(H55="",I55="",COUNTIF('Zmiany planu'!$C$4:$C$1000,$A55)=0),"",1+COUNTIF('Zmiany planu'!$C$4:$C$1000,$A55))</f>
        <v/>
      </c>
      <c r="L55" s="67">
        <f>IF(COUNTIF('Zmiany planu'!$C$4:$C$1000,$A55)=0,IF(H55="","",H55),INDEX('Zmiany planu'!$G$4:$G$1000,MATCH(INT($A55)&amp;"#"&amp;COUNTIF('Zmiany planu'!$C$4:$C$1000,$A55),'Zmiany planu'!$L$4:$L$1000,0))&amp;"")</f>
        <v/>
      </c>
      <c r="M55" s="68">
        <f>IF(COUNTIF('Zmiany planu'!$C$4:$C$1000,$A55)=0,IF(I55="","",I55),IF(INDEX('Zmiany planu'!$H$4:$H$1000,MATCH(INT($A55)&amp;"#"&amp;COUNTIF('Zmiany planu'!$C$4:$C$1000,$A55),'Zmiany planu'!$L$4:$L$1000,0))="",0,INDEX('Zmiany planu'!$H$4:$H$1000,MATCH(INT($A55)&amp;"#"&amp;COUNTIF('Zmiany planu'!$C$4:$C$1000,$A55),'Zmiany planu'!$L$4:$L$1000,0))))</f>
        <v/>
      </c>
      <c r="N55" s="69" t="n"/>
      <c r="O55" s="69" t="n"/>
      <c r="P55" s="70" t="n"/>
      <c r="Q55" s="71" t="n"/>
      <c r="R55" s="72">
        <f>IF(AND(N(P55)&gt;0,N(Q55)&gt;0),Q55/P55,"")</f>
        <v/>
      </c>
      <c r="S55" s="69" t="n"/>
      <c r="T55" s="69" t="n"/>
      <c r="U55" s="60">
        <f>IF(OR(N(S55)=0,N('Ustawienia'!$B$19)=0),"",IFERROR("Z"&amp;MATCH(S55,'Ustawienia'!$C$23:$C$27,1),"&lt;Z1"))</f>
        <v/>
      </c>
      <c r="V55" s="69" t="n"/>
      <c r="W55" s="60">
        <f>IF(AND(N(V55)&gt;0,N(Q55)&gt;0),ROUND(V55*Q55*1440,0),"")</f>
        <v/>
      </c>
      <c r="X55" s="69" t="n"/>
      <c r="Y55" s="69" t="n"/>
      <c r="Z55" s="69" t="n"/>
      <c r="AA55" s="73" t="n"/>
      <c r="AB55" s="69" t="n"/>
      <c r="AC55" s="74" t="n"/>
      <c r="AD55" s="73" t="n"/>
      <c r="AE55" s="69" t="n"/>
      <c r="AF55" s="74" t="n"/>
      <c r="AG55" s="69" t="n"/>
      <c r="AH55" s="74" t="n"/>
      <c r="AI55" s="74" t="n"/>
      <c r="AJ55" s="64" t="n"/>
    </row>
    <row r="56" outlineLevel="1">
      <c r="A56" s="43" t="n">
        <v>46314</v>
      </c>
      <c r="B56" s="44">
        <f>CHOOSE(WEEKDAY(A56,2),"pon","wt","śr","czw","pt","sob","ndz")</f>
        <v/>
      </c>
      <c r="C56" s="45">
        <f>A56-WEEKDAY(A56,2)+1</f>
        <v/>
      </c>
      <c r="D56" s="44">
        <f>YEAR(A56)&amp;"-"&amp;TEXT(MONTH(A56),"00")</f>
        <v/>
      </c>
      <c r="E56" s="46" t="n"/>
      <c r="F56" s="46" t="n"/>
      <c r="G56" s="47" t="n"/>
      <c r="H56" s="48" t="n"/>
      <c r="I56" s="49" t="n"/>
      <c r="J56" s="47" t="n"/>
      <c r="K56" s="50">
        <f>IF(AND(H56="",I56="",COUNTIF('Zmiany planu'!$C$4:$C$1000,$A56)=0),"",1+COUNTIF('Zmiany planu'!$C$4:$C$1000,$A56))</f>
        <v/>
      </c>
      <c r="L56" s="51">
        <f>IF(COUNTIF('Zmiany planu'!$C$4:$C$1000,$A56)=0,IF(H56="","",H56),INDEX('Zmiany planu'!$G$4:$G$1000,MATCH(INT($A56)&amp;"#"&amp;COUNTIF('Zmiany planu'!$C$4:$C$1000,$A56),'Zmiany planu'!$L$4:$L$1000,0))&amp;"")</f>
        <v/>
      </c>
      <c r="M56" s="52">
        <f>IF(COUNTIF('Zmiany planu'!$C$4:$C$1000,$A56)=0,IF(I56="","",I56),IF(INDEX('Zmiany planu'!$H$4:$H$1000,MATCH(INT($A56)&amp;"#"&amp;COUNTIF('Zmiany planu'!$C$4:$C$1000,$A56),'Zmiany planu'!$L$4:$L$1000,0))="",0,INDEX('Zmiany planu'!$H$4:$H$1000,MATCH(INT($A56)&amp;"#"&amp;COUNTIF('Zmiany planu'!$C$4:$C$1000,$A56),'Zmiany planu'!$L$4:$L$1000,0))))</f>
        <v/>
      </c>
      <c r="N56" s="53" t="n"/>
      <c r="O56" s="53" t="n"/>
      <c r="P56" s="54" t="n"/>
      <c r="Q56" s="55" t="n"/>
      <c r="R56" s="56">
        <f>IF(AND(N(P56)&gt;0,N(Q56)&gt;0),Q56/P56,"")</f>
        <v/>
      </c>
      <c r="S56" s="53" t="n"/>
      <c r="T56" s="53" t="n"/>
      <c r="U56" s="44">
        <f>IF(OR(N(S56)=0,N('Ustawienia'!$B$19)=0),"",IFERROR("Z"&amp;MATCH(S56,'Ustawienia'!$C$23:$C$27,1),"&lt;Z1"))</f>
        <v/>
      </c>
      <c r="V56" s="53" t="n"/>
      <c r="W56" s="44">
        <f>IF(AND(N(V56)&gt;0,N(Q56)&gt;0),ROUND(V56*Q56*1440,0),"")</f>
        <v/>
      </c>
      <c r="X56" s="53" t="n"/>
      <c r="Y56" s="53" t="n"/>
      <c r="Z56" s="53" t="n"/>
      <c r="AA56" s="57" t="n"/>
      <c r="AB56" s="53" t="n"/>
      <c r="AC56" s="58" t="n"/>
      <c r="AD56" s="57" t="n"/>
      <c r="AE56" s="53" t="n"/>
      <c r="AF56" s="58" t="n"/>
      <c r="AG56" s="53" t="n"/>
      <c r="AH56" s="58" t="n"/>
      <c r="AI56" s="58" t="n"/>
      <c r="AJ56" s="48" t="n"/>
    </row>
    <row r="57" outlineLevel="1">
      <c r="A57" s="43" t="n">
        <v>46315</v>
      </c>
      <c r="B57" s="44">
        <f>CHOOSE(WEEKDAY(A57,2),"pon","wt","śr","czw","pt","sob","ndz")</f>
        <v/>
      </c>
      <c r="C57" s="45">
        <f>A57-WEEKDAY(A57,2)+1</f>
        <v/>
      </c>
      <c r="D57" s="44">
        <f>YEAR(A57)&amp;"-"&amp;TEXT(MONTH(A57),"00")</f>
        <v/>
      </c>
      <c r="E57" s="46" t="n"/>
      <c r="F57" s="46" t="n"/>
      <c r="G57" s="47" t="n"/>
      <c r="H57" s="48" t="n"/>
      <c r="I57" s="49" t="n"/>
      <c r="J57" s="47" t="n"/>
      <c r="K57" s="50">
        <f>IF(AND(H57="",I57="",COUNTIF('Zmiany planu'!$C$4:$C$1000,$A57)=0),"",1+COUNTIF('Zmiany planu'!$C$4:$C$1000,$A57))</f>
        <v/>
      </c>
      <c r="L57" s="51">
        <f>IF(COUNTIF('Zmiany planu'!$C$4:$C$1000,$A57)=0,IF(H57="","",H57),INDEX('Zmiany planu'!$G$4:$G$1000,MATCH(INT($A57)&amp;"#"&amp;COUNTIF('Zmiany planu'!$C$4:$C$1000,$A57),'Zmiany planu'!$L$4:$L$1000,0))&amp;"")</f>
        <v/>
      </c>
      <c r="M57" s="52">
        <f>IF(COUNTIF('Zmiany planu'!$C$4:$C$1000,$A57)=0,IF(I57="","",I57),IF(INDEX('Zmiany planu'!$H$4:$H$1000,MATCH(INT($A57)&amp;"#"&amp;COUNTIF('Zmiany planu'!$C$4:$C$1000,$A57),'Zmiany planu'!$L$4:$L$1000,0))="",0,INDEX('Zmiany planu'!$H$4:$H$1000,MATCH(INT($A57)&amp;"#"&amp;COUNTIF('Zmiany planu'!$C$4:$C$1000,$A57),'Zmiany planu'!$L$4:$L$1000,0))))</f>
        <v/>
      </c>
      <c r="N57" s="53" t="n"/>
      <c r="O57" s="53" t="n"/>
      <c r="P57" s="54" t="n"/>
      <c r="Q57" s="55" t="n"/>
      <c r="R57" s="56">
        <f>IF(AND(N(P57)&gt;0,N(Q57)&gt;0),Q57/P57,"")</f>
        <v/>
      </c>
      <c r="S57" s="53" t="n"/>
      <c r="T57" s="53" t="n"/>
      <c r="U57" s="44">
        <f>IF(OR(N(S57)=0,N('Ustawienia'!$B$19)=0),"",IFERROR("Z"&amp;MATCH(S57,'Ustawienia'!$C$23:$C$27,1),"&lt;Z1"))</f>
        <v/>
      </c>
      <c r="V57" s="53" t="n"/>
      <c r="W57" s="44">
        <f>IF(AND(N(V57)&gt;0,N(Q57)&gt;0),ROUND(V57*Q57*1440,0),"")</f>
        <v/>
      </c>
      <c r="X57" s="53" t="n"/>
      <c r="Y57" s="53" t="n"/>
      <c r="Z57" s="53" t="n"/>
      <c r="AA57" s="57" t="n"/>
      <c r="AB57" s="53" t="n"/>
      <c r="AC57" s="58" t="n"/>
      <c r="AD57" s="57" t="n"/>
      <c r="AE57" s="53" t="n"/>
      <c r="AF57" s="58" t="n"/>
      <c r="AG57" s="53" t="n"/>
      <c r="AH57" s="58" t="n"/>
      <c r="AI57" s="58" t="n"/>
      <c r="AJ57" s="48" t="n"/>
    </row>
    <row r="58" outlineLevel="1">
      <c r="A58" s="43" t="n">
        <v>46316</v>
      </c>
      <c r="B58" s="44">
        <f>CHOOSE(WEEKDAY(A58,2),"pon","wt","śr","czw","pt","sob","ndz")</f>
        <v/>
      </c>
      <c r="C58" s="45">
        <f>A58-WEEKDAY(A58,2)+1</f>
        <v/>
      </c>
      <c r="D58" s="44">
        <f>YEAR(A58)&amp;"-"&amp;TEXT(MONTH(A58),"00")</f>
        <v/>
      </c>
      <c r="E58" s="46" t="n"/>
      <c r="F58" s="46" t="n"/>
      <c r="G58" s="47" t="n"/>
      <c r="H58" s="48" t="n"/>
      <c r="I58" s="49" t="n"/>
      <c r="J58" s="47" t="n"/>
      <c r="K58" s="50">
        <f>IF(AND(H58="",I58="",COUNTIF('Zmiany planu'!$C$4:$C$1000,$A58)=0),"",1+COUNTIF('Zmiany planu'!$C$4:$C$1000,$A58))</f>
        <v/>
      </c>
      <c r="L58" s="51">
        <f>IF(COUNTIF('Zmiany planu'!$C$4:$C$1000,$A58)=0,IF(H58="","",H58),INDEX('Zmiany planu'!$G$4:$G$1000,MATCH(INT($A58)&amp;"#"&amp;COUNTIF('Zmiany planu'!$C$4:$C$1000,$A58),'Zmiany planu'!$L$4:$L$1000,0))&amp;"")</f>
        <v/>
      </c>
      <c r="M58" s="52">
        <f>IF(COUNTIF('Zmiany planu'!$C$4:$C$1000,$A58)=0,IF(I58="","",I58),IF(INDEX('Zmiany planu'!$H$4:$H$1000,MATCH(INT($A58)&amp;"#"&amp;COUNTIF('Zmiany planu'!$C$4:$C$1000,$A58),'Zmiany planu'!$L$4:$L$1000,0))="",0,INDEX('Zmiany planu'!$H$4:$H$1000,MATCH(INT($A58)&amp;"#"&amp;COUNTIF('Zmiany planu'!$C$4:$C$1000,$A58),'Zmiany planu'!$L$4:$L$1000,0))))</f>
        <v/>
      </c>
      <c r="N58" s="53" t="n"/>
      <c r="O58" s="53" t="n"/>
      <c r="P58" s="54" t="n"/>
      <c r="Q58" s="55" t="n"/>
      <c r="R58" s="56">
        <f>IF(AND(N(P58)&gt;0,N(Q58)&gt;0),Q58/P58,"")</f>
        <v/>
      </c>
      <c r="S58" s="53" t="n"/>
      <c r="T58" s="53" t="n"/>
      <c r="U58" s="44">
        <f>IF(OR(N(S58)=0,N('Ustawienia'!$B$19)=0),"",IFERROR("Z"&amp;MATCH(S58,'Ustawienia'!$C$23:$C$27,1),"&lt;Z1"))</f>
        <v/>
      </c>
      <c r="V58" s="53" t="n"/>
      <c r="W58" s="44">
        <f>IF(AND(N(V58)&gt;0,N(Q58)&gt;0),ROUND(V58*Q58*1440,0),"")</f>
        <v/>
      </c>
      <c r="X58" s="53" t="n"/>
      <c r="Y58" s="53" t="n"/>
      <c r="Z58" s="53" t="n"/>
      <c r="AA58" s="57" t="n"/>
      <c r="AB58" s="53" t="n"/>
      <c r="AC58" s="58" t="n"/>
      <c r="AD58" s="57" t="n"/>
      <c r="AE58" s="53" t="n"/>
      <c r="AF58" s="58" t="n"/>
      <c r="AG58" s="53" t="n"/>
      <c r="AH58" s="58" t="n"/>
      <c r="AI58" s="58" t="n"/>
      <c r="AJ58" s="48" t="n"/>
    </row>
    <row r="59" outlineLevel="1">
      <c r="A59" s="43" t="n">
        <v>46317</v>
      </c>
      <c r="B59" s="44">
        <f>CHOOSE(WEEKDAY(A59,2),"pon","wt","śr","czw","pt","sob","ndz")</f>
        <v/>
      </c>
      <c r="C59" s="45">
        <f>A59-WEEKDAY(A59,2)+1</f>
        <v/>
      </c>
      <c r="D59" s="44">
        <f>YEAR(A59)&amp;"-"&amp;TEXT(MONTH(A59),"00")</f>
        <v/>
      </c>
      <c r="E59" s="46" t="n"/>
      <c r="F59" s="46" t="n"/>
      <c r="G59" s="47" t="n"/>
      <c r="H59" s="48" t="n"/>
      <c r="I59" s="49" t="n"/>
      <c r="J59" s="47" t="n"/>
      <c r="K59" s="50">
        <f>IF(AND(H59="",I59="",COUNTIF('Zmiany planu'!$C$4:$C$1000,$A59)=0),"",1+COUNTIF('Zmiany planu'!$C$4:$C$1000,$A59))</f>
        <v/>
      </c>
      <c r="L59" s="51">
        <f>IF(COUNTIF('Zmiany planu'!$C$4:$C$1000,$A59)=0,IF(H59="","",H59),INDEX('Zmiany planu'!$G$4:$G$1000,MATCH(INT($A59)&amp;"#"&amp;COUNTIF('Zmiany planu'!$C$4:$C$1000,$A59),'Zmiany planu'!$L$4:$L$1000,0))&amp;"")</f>
        <v/>
      </c>
      <c r="M59" s="52">
        <f>IF(COUNTIF('Zmiany planu'!$C$4:$C$1000,$A59)=0,IF(I59="","",I59),IF(INDEX('Zmiany planu'!$H$4:$H$1000,MATCH(INT($A59)&amp;"#"&amp;COUNTIF('Zmiany planu'!$C$4:$C$1000,$A59),'Zmiany planu'!$L$4:$L$1000,0))="",0,INDEX('Zmiany planu'!$H$4:$H$1000,MATCH(INT($A59)&amp;"#"&amp;COUNTIF('Zmiany planu'!$C$4:$C$1000,$A59),'Zmiany planu'!$L$4:$L$1000,0))))</f>
        <v/>
      </c>
      <c r="N59" s="53" t="n"/>
      <c r="O59" s="53" t="n"/>
      <c r="P59" s="54" t="n"/>
      <c r="Q59" s="55" t="n"/>
      <c r="R59" s="56">
        <f>IF(AND(N(P59)&gt;0,N(Q59)&gt;0),Q59/P59,"")</f>
        <v/>
      </c>
      <c r="S59" s="53" t="n"/>
      <c r="T59" s="53" t="n"/>
      <c r="U59" s="44">
        <f>IF(OR(N(S59)=0,N('Ustawienia'!$B$19)=0),"",IFERROR("Z"&amp;MATCH(S59,'Ustawienia'!$C$23:$C$27,1),"&lt;Z1"))</f>
        <v/>
      </c>
      <c r="V59" s="53" t="n"/>
      <c r="W59" s="44">
        <f>IF(AND(N(V59)&gt;0,N(Q59)&gt;0),ROUND(V59*Q59*1440,0),"")</f>
        <v/>
      </c>
      <c r="X59" s="53" t="n"/>
      <c r="Y59" s="53" t="n"/>
      <c r="Z59" s="53" t="n"/>
      <c r="AA59" s="57" t="n"/>
      <c r="AB59" s="53" t="n"/>
      <c r="AC59" s="58" t="n"/>
      <c r="AD59" s="57" t="n"/>
      <c r="AE59" s="53" t="n"/>
      <c r="AF59" s="58" t="n"/>
      <c r="AG59" s="53" t="n"/>
      <c r="AH59" s="58" t="n"/>
      <c r="AI59" s="58" t="n"/>
      <c r="AJ59" s="48" t="n"/>
    </row>
    <row r="60" outlineLevel="1">
      <c r="A60" s="43" t="n">
        <v>46318</v>
      </c>
      <c r="B60" s="44">
        <f>CHOOSE(WEEKDAY(A60,2),"pon","wt","śr","czw","pt","sob","ndz")</f>
        <v/>
      </c>
      <c r="C60" s="45">
        <f>A60-WEEKDAY(A60,2)+1</f>
        <v/>
      </c>
      <c r="D60" s="44">
        <f>YEAR(A60)&amp;"-"&amp;TEXT(MONTH(A60),"00")</f>
        <v/>
      </c>
      <c r="E60" s="46" t="n"/>
      <c r="F60" s="46" t="n"/>
      <c r="G60" s="47" t="n"/>
      <c r="H60" s="48" t="n"/>
      <c r="I60" s="49" t="n"/>
      <c r="J60" s="47" t="n"/>
      <c r="K60" s="50">
        <f>IF(AND(H60="",I60="",COUNTIF('Zmiany planu'!$C$4:$C$1000,$A60)=0),"",1+COUNTIF('Zmiany planu'!$C$4:$C$1000,$A60))</f>
        <v/>
      </c>
      <c r="L60" s="51">
        <f>IF(COUNTIF('Zmiany planu'!$C$4:$C$1000,$A60)=0,IF(H60="","",H60),INDEX('Zmiany planu'!$G$4:$G$1000,MATCH(INT($A60)&amp;"#"&amp;COUNTIF('Zmiany planu'!$C$4:$C$1000,$A60),'Zmiany planu'!$L$4:$L$1000,0))&amp;"")</f>
        <v/>
      </c>
      <c r="M60" s="52">
        <f>IF(COUNTIF('Zmiany planu'!$C$4:$C$1000,$A60)=0,IF(I60="","",I60),IF(INDEX('Zmiany planu'!$H$4:$H$1000,MATCH(INT($A60)&amp;"#"&amp;COUNTIF('Zmiany planu'!$C$4:$C$1000,$A60),'Zmiany planu'!$L$4:$L$1000,0))="",0,INDEX('Zmiany planu'!$H$4:$H$1000,MATCH(INT($A60)&amp;"#"&amp;COUNTIF('Zmiany planu'!$C$4:$C$1000,$A60),'Zmiany planu'!$L$4:$L$1000,0))))</f>
        <v/>
      </c>
      <c r="N60" s="53" t="n"/>
      <c r="O60" s="53" t="n"/>
      <c r="P60" s="54" t="n"/>
      <c r="Q60" s="55" t="n"/>
      <c r="R60" s="56">
        <f>IF(AND(N(P60)&gt;0,N(Q60)&gt;0),Q60/P60,"")</f>
        <v/>
      </c>
      <c r="S60" s="53" t="n"/>
      <c r="T60" s="53" t="n"/>
      <c r="U60" s="44">
        <f>IF(OR(N(S60)=0,N('Ustawienia'!$B$19)=0),"",IFERROR("Z"&amp;MATCH(S60,'Ustawienia'!$C$23:$C$27,1),"&lt;Z1"))</f>
        <v/>
      </c>
      <c r="V60" s="53" t="n"/>
      <c r="W60" s="44">
        <f>IF(AND(N(V60)&gt;0,N(Q60)&gt;0),ROUND(V60*Q60*1440,0),"")</f>
        <v/>
      </c>
      <c r="X60" s="53" t="n"/>
      <c r="Y60" s="53" t="n"/>
      <c r="Z60" s="53" t="n"/>
      <c r="AA60" s="57" t="n"/>
      <c r="AB60" s="53" t="n"/>
      <c r="AC60" s="58" t="n"/>
      <c r="AD60" s="57" t="n"/>
      <c r="AE60" s="53" t="n"/>
      <c r="AF60" s="58" t="n"/>
      <c r="AG60" s="53" t="n"/>
      <c r="AH60" s="58" t="n"/>
      <c r="AI60" s="58" t="n"/>
      <c r="AJ60" s="48" t="n"/>
    </row>
    <row r="61" outlineLevel="1">
      <c r="A61" s="43" t="n">
        <v>46319</v>
      </c>
      <c r="B61" s="44">
        <f>CHOOSE(WEEKDAY(A61,2),"pon","wt","śr","czw","pt","sob","ndz")</f>
        <v/>
      </c>
      <c r="C61" s="45">
        <f>A61-WEEKDAY(A61,2)+1</f>
        <v/>
      </c>
      <c r="D61" s="44">
        <f>YEAR(A61)&amp;"-"&amp;TEXT(MONTH(A61),"00")</f>
        <v/>
      </c>
      <c r="E61" s="46" t="n"/>
      <c r="F61" s="46" t="n"/>
      <c r="G61" s="47" t="n"/>
      <c r="H61" s="48" t="n"/>
      <c r="I61" s="49" t="n"/>
      <c r="J61" s="47" t="n"/>
      <c r="K61" s="50">
        <f>IF(AND(H61="",I61="",COUNTIF('Zmiany planu'!$C$4:$C$1000,$A61)=0),"",1+COUNTIF('Zmiany planu'!$C$4:$C$1000,$A61))</f>
        <v/>
      </c>
      <c r="L61" s="51">
        <f>IF(COUNTIF('Zmiany planu'!$C$4:$C$1000,$A61)=0,IF(H61="","",H61),INDEX('Zmiany planu'!$G$4:$G$1000,MATCH(INT($A61)&amp;"#"&amp;COUNTIF('Zmiany planu'!$C$4:$C$1000,$A61),'Zmiany planu'!$L$4:$L$1000,0))&amp;"")</f>
        <v/>
      </c>
      <c r="M61" s="52">
        <f>IF(COUNTIF('Zmiany planu'!$C$4:$C$1000,$A61)=0,IF(I61="","",I61),IF(INDEX('Zmiany planu'!$H$4:$H$1000,MATCH(INT($A61)&amp;"#"&amp;COUNTIF('Zmiany planu'!$C$4:$C$1000,$A61),'Zmiany planu'!$L$4:$L$1000,0))="",0,INDEX('Zmiany planu'!$H$4:$H$1000,MATCH(INT($A61)&amp;"#"&amp;COUNTIF('Zmiany planu'!$C$4:$C$1000,$A61),'Zmiany planu'!$L$4:$L$1000,0))))</f>
        <v/>
      </c>
      <c r="N61" s="53" t="n"/>
      <c r="O61" s="53" t="n"/>
      <c r="P61" s="54" t="n"/>
      <c r="Q61" s="55" t="n"/>
      <c r="R61" s="56">
        <f>IF(AND(N(P61)&gt;0,N(Q61)&gt;0),Q61/P61,"")</f>
        <v/>
      </c>
      <c r="S61" s="53" t="n"/>
      <c r="T61" s="53" t="n"/>
      <c r="U61" s="44">
        <f>IF(OR(N(S61)=0,N('Ustawienia'!$B$19)=0),"",IFERROR("Z"&amp;MATCH(S61,'Ustawienia'!$C$23:$C$27,1),"&lt;Z1"))</f>
        <v/>
      </c>
      <c r="V61" s="53" t="n"/>
      <c r="W61" s="44">
        <f>IF(AND(N(V61)&gt;0,N(Q61)&gt;0),ROUND(V61*Q61*1440,0),"")</f>
        <v/>
      </c>
      <c r="X61" s="53" t="n"/>
      <c r="Y61" s="53" t="n"/>
      <c r="Z61" s="53" t="n"/>
      <c r="AA61" s="57" t="n"/>
      <c r="AB61" s="53" t="n"/>
      <c r="AC61" s="58" t="n"/>
      <c r="AD61" s="57" t="n"/>
      <c r="AE61" s="53" t="n"/>
      <c r="AF61" s="58" t="n"/>
      <c r="AG61" s="53" t="n"/>
      <c r="AH61" s="58" t="n"/>
      <c r="AI61" s="58" t="n"/>
      <c r="AJ61" s="48" t="n"/>
    </row>
    <row r="62" outlineLevel="1">
      <c r="A62" s="59" t="n">
        <v>46320</v>
      </c>
      <c r="B62" s="60">
        <f>CHOOSE(WEEKDAY(A62,2),"pon","wt","śr","czw","pt","sob","ndz")</f>
        <v/>
      </c>
      <c r="C62" s="61">
        <f>A62-WEEKDAY(A62,2)+1</f>
        <v/>
      </c>
      <c r="D62" s="60">
        <f>YEAR(A62)&amp;"-"&amp;TEXT(MONTH(A62),"00")</f>
        <v/>
      </c>
      <c r="E62" s="62">
        <f>SUMIFS($M$4:$M$1200,$C$4:$C$1200,$C62)</f>
        <v/>
      </c>
      <c r="F62" s="62">
        <f>SUMIFS($P$4:$P$1200,$C$4:$C$1200,$C62)</f>
        <v/>
      </c>
      <c r="G62" s="63" t="n"/>
      <c r="H62" s="64" t="n"/>
      <c r="I62" s="65" t="n"/>
      <c r="J62" s="63" t="n"/>
      <c r="K62" s="66">
        <f>IF(AND(H62="",I62="",COUNTIF('Zmiany planu'!$C$4:$C$1000,$A62)=0),"",1+COUNTIF('Zmiany planu'!$C$4:$C$1000,$A62))</f>
        <v/>
      </c>
      <c r="L62" s="67">
        <f>IF(COUNTIF('Zmiany planu'!$C$4:$C$1000,$A62)=0,IF(H62="","",H62),INDEX('Zmiany planu'!$G$4:$G$1000,MATCH(INT($A62)&amp;"#"&amp;COUNTIF('Zmiany planu'!$C$4:$C$1000,$A62),'Zmiany planu'!$L$4:$L$1000,0))&amp;"")</f>
        <v/>
      </c>
      <c r="M62" s="68">
        <f>IF(COUNTIF('Zmiany planu'!$C$4:$C$1000,$A62)=0,IF(I62="","",I62),IF(INDEX('Zmiany planu'!$H$4:$H$1000,MATCH(INT($A62)&amp;"#"&amp;COUNTIF('Zmiany planu'!$C$4:$C$1000,$A62),'Zmiany planu'!$L$4:$L$1000,0))="",0,INDEX('Zmiany planu'!$H$4:$H$1000,MATCH(INT($A62)&amp;"#"&amp;COUNTIF('Zmiany planu'!$C$4:$C$1000,$A62),'Zmiany planu'!$L$4:$L$1000,0))))</f>
        <v/>
      </c>
      <c r="N62" s="69" t="n"/>
      <c r="O62" s="69" t="n"/>
      <c r="P62" s="70" t="n"/>
      <c r="Q62" s="71" t="n"/>
      <c r="R62" s="72">
        <f>IF(AND(N(P62)&gt;0,N(Q62)&gt;0),Q62/P62,"")</f>
        <v/>
      </c>
      <c r="S62" s="69" t="n"/>
      <c r="T62" s="69" t="n"/>
      <c r="U62" s="60">
        <f>IF(OR(N(S62)=0,N('Ustawienia'!$B$19)=0),"",IFERROR("Z"&amp;MATCH(S62,'Ustawienia'!$C$23:$C$27,1),"&lt;Z1"))</f>
        <v/>
      </c>
      <c r="V62" s="69" t="n"/>
      <c r="W62" s="60">
        <f>IF(AND(N(V62)&gt;0,N(Q62)&gt;0),ROUND(V62*Q62*1440,0),"")</f>
        <v/>
      </c>
      <c r="X62" s="69" t="n"/>
      <c r="Y62" s="69" t="n"/>
      <c r="Z62" s="69" t="n"/>
      <c r="AA62" s="73" t="n"/>
      <c r="AB62" s="69" t="n"/>
      <c r="AC62" s="74" t="n"/>
      <c r="AD62" s="73" t="n"/>
      <c r="AE62" s="69" t="n"/>
      <c r="AF62" s="74" t="n"/>
      <c r="AG62" s="69" t="n"/>
      <c r="AH62" s="74" t="n"/>
      <c r="AI62" s="74" t="n"/>
      <c r="AJ62" s="64" t="n"/>
    </row>
    <row r="63" outlineLevel="1">
      <c r="A63" s="43" t="n">
        <v>46321</v>
      </c>
      <c r="B63" s="44">
        <f>CHOOSE(WEEKDAY(A63,2),"pon","wt","śr","czw","pt","sob","ndz")</f>
        <v/>
      </c>
      <c r="C63" s="45">
        <f>A63-WEEKDAY(A63,2)+1</f>
        <v/>
      </c>
      <c r="D63" s="44">
        <f>YEAR(A63)&amp;"-"&amp;TEXT(MONTH(A63),"00")</f>
        <v/>
      </c>
      <c r="E63" s="46" t="n"/>
      <c r="F63" s="46" t="n"/>
      <c r="G63" s="47" t="n"/>
      <c r="H63" s="48" t="n"/>
      <c r="I63" s="49" t="n"/>
      <c r="J63" s="47" t="n"/>
      <c r="K63" s="50">
        <f>IF(AND(H63="",I63="",COUNTIF('Zmiany planu'!$C$4:$C$1000,$A63)=0),"",1+COUNTIF('Zmiany planu'!$C$4:$C$1000,$A63))</f>
        <v/>
      </c>
      <c r="L63" s="51">
        <f>IF(COUNTIF('Zmiany planu'!$C$4:$C$1000,$A63)=0,IF(H63="","",H63),INDEX('Zmiany planu'!$G$4:$G$1000,MATCH(INT($A63)&amp;"#"&amp;COUNTIF('Zmiany planu'!$C$4:$C$1000,$A63),'Zmiany planu'!$L$4:$L$1000,0))&amp;"")</f>
        <v/>
      </c>
      <c r="M63" s="52">
        <f>IF(COUNTIF('Zmiany planu'!$C$4:$C$1000,$A63)=0,IF(I63="","",I63),IF(INDEX('Zmiany planu'!$H$4:$H$1000,MATCH(INT($A63)&amp;"#"&amp;COUNTIF('Zmiany planu'!$C$4:$C$1000,$A63),'Zmiany planu'!$L$4:$L$1000,0))="",0,INDEX('Zmiany planu'!$H$4:$H$1000,MATCH(INT($A63)&amp;"#"&amp;COUNTIF('Zmiany planu'!$C$4:$C$1000,$A63),'Zmiany planu'!$L$4:$L$1000,0))))</f>
        <v/>
      </c>
      <c r="N63" s="53" t="n"/>
      <c r="O63" s="53" t="n"/>
      <c r="P63" s="54" t="n"/>
      <c r="Q63" s="55" t="n"/>
      <c r="R63" s="56">
        <f>IF(AND(N(P63)&gt;0,N(Q63)&gt;0),Q63/P63,"")</f>
        <v/>
      </c>
      <c r="S63" s="53" t="n"/>
      <c r="T63" s="53" t="n"/>
      <c r="U63" s="44">
        <f>IF(OR(N(S63)=0,N('Ustawienia'!$B$19)=0),"",IFERROR("Z"&amp;MATCH(S63,'Ustawienia'!$C$23:$C$27,1),"&lt;Z1"))</f>
        <v/>
      </c>
      <c r="V63" s="53" t="n"/>
      <c r="W63" s="44">
        <f>IF(AND(N(V63)&gt;0,N(Q63)&gt;0),ROUND(V63*Q63*1440,0),"")</f>
        <v/>
      </c>
      <c r="X63" s="53" t="n"/>
      <c r="Y63" s="53" t="n"/>
      <c r="Z63" s="53" t="n"/>
      <c r="AA63" s="57" t="n"/>
      <c r="AB63" s="53" t="n"/>
      <c r="AC63" s="58" t="n"/>
      <c r="AD63" s="57" t="n"/>
      <c r="AE63" s="53" t="n"/>
      <c r="AF63" s="58" t="n"/>
      <c r="AG63" s="53" t="n"/>
      <c r="AH63" s="58" t="n"/>
      <c r="AI63" s="58" t="n"/>
      <c r="AJ63" s="48" t="n"/>
    </row>
    <row r="64" outlineLevel="1">
      <c r="A64" s="43" t="n">
        <v>46322</v>
      </c>
      <c r="B64" s="44">
        <f>CHOOSE(WEEKDAY(A64,2),"pon","wt","śr","czw","pt","sob","ndz")</f>
        <v/>
      </c>
      <c r="C64" s="45">
        <f>A64-WEEKDAY(A64,2)+1</f>
        <v/>
      </c>
      <c r="D64" s="44">
        <f>YEAR(A64)&amp;"-"&amp;TEXT(MONTH(A64),"00")</f>
        <v/>
      </c>
      <c r="E64" s="46" t="n"/>
      <c r="F64" s="46" t="n"/>
      <c r="G64" s="47" t="n"/>
      <c r="H64" s="48" t="n"/>
      <c r="I64" s="49" t="n"/>
      <c r="J64" s="47" t="n"/>
      <c r="K64" s="50">
        <f>IF(AND(H64="",I64="",COUNTIF('Zmiany planu'!$C$4:$C$1000,$A64)=0),"",1+COUNTIF('Zmiany planu'!$C$4:$C$1000,$A64))</f>
        <v/>
      </c>
      <c r="L64" s="51">
        <f>IF(COUNTIF('Zmiany planu'!$C$4:$C$1000,$A64)=0,IF(H64="","",H64),INDEX('Zmiany planu'!$G$4:$G$1000,MATCH(INT($A64)&amp;"#"&amp;COUNTIF('Zmiany planu'!$C$4:$C$1000,$A64),'Zmiany planu'!$L$4:$L$1000,0))&amp;"")</f>
        <v/>
      </c>
      <c r="M64" s="52">
        <f>IF(COUNTIF('Zmiany planu'!$C$4:$C$1000,$A64)=0,IF(I64="","",I64),IF(INDEX('Zmiany planu'!$H$4:$H$1000,MATCH(INT($A64)&amp;"#"&amp;COUNTIF('Zmiany planu'!$C$4:$C$1000,$A64),'Zmiany planu'!$L$4:$L$1000,0))="",0,INDEX('Zmiany planu'!$H$4:$H$1000,MATCH(INT($A64)&amp;"#"&amp;COUNTIF('Zmiany planu'!$C$4:$C$1000,$A64),'Zmiany planu'!$L$4:$L$1000,0))))</f>
        <v/>
      </c>
      <c r="N64" s="53" t="n"/>
      <c r="O64" s="53" t="n"/>
      <c r="P64" s="54" t="n"/>
      <c r="Q64" s="55" t="n"/>
      <c r="R64" s="56">
        <f>IF(AND(N(P64)&gt;0,N(Q64)&gt;0),Q64/P64,"")</f>
        <v/>
      </c>
      <c r="S64" s="53" t="n"/>
      <c r="T64" s="53" t="n"/>
      <c r="U64" s="44">
        <f>IF(OR(N(S64)=0,N('Ustawienia'!$B$19)=0),"",IFERROR("Z"&amp;MATCH(S64,'Ustawienia'!$C$23:$C$27,1),"&lt;Z1"))</f>
        <v/>
      </c>
      <c r="V64" s="53" t="n"/>
      <c r="W64" s="44">
        <f>IF(AND(N(V64)&gt;0,N(Q64)&gt;0),ROUND(V64*Q64*1440,0),"")</f>
        <v/>
      </c>
      <c r="X64" s="53" t="n"/>
      <c r="Y64" s="53" t="n"/>
      <c r="Z64" s="53" t="n"/>
      <c r="AA64" s="57" t="n"/>
      <c r="AB64" s="53" t="n"/>
      <c r="AC64" s="58" t="n"/>
      <c r="AD64" s="57" t="n"/>
      <c r="AE64" s="53" t="n"/>
      <c r="AF64" s="58" t="n"/>
      <c r="AG64" s="53" t="n"/>
      <c r="AH64" s="58" t="n"/>
      <c r="AI64" s="58" t="n"/>
      <c r="AJ64" s="48" t="n"/>
    </row>
    <row r="65" outlineLevel="1">
      <c r="A65" s="43" t="n">
        <v>46323</v>
      </c>
      <c r="B65" s="44">
        <f>CHOOSE(WEEKDAY(A65,2),"pon","wt","śr","czw","pt","sob","ndz")</f>
        <v/>
      </c>
      <c r="C65" s="45">
        <f>A65-WEEKDAY(A65,2)+1</f>
        <v/>
      </c>
      <c r="D65" s="44">
        <f>YEAR(A65)&amp;"-"&amp;TEXT(MONTH(A65),"00")</f>
        <v/>
      </c>
      <c r="E65" s="46" t="n"/>
      <c r="F65" s="46" t="n"/>
      <c r="G65" s="47" t="n"/>
      <c r="H65" s="48" t="n"/>
      <c r="I65" s="49" t="n"/>
      <c r="J65" s="47" t="n"/>
      <c r="K65" s="50">
        <f>IF(AND(H65="",I65="",COUNTIF('Zmiany planu'!$C$4:$C$1000,$A65)=0),"",1+COUNTIF('Zmiany planu'!$C$4:$C$1000,$A65))</f>
        <v/>
      </c>
      <c r="L65" s="51">
        <f>IF(COUNTIF('Zmiany planu'!$C$4:$C$1000,$A65)=0,IF(H65="","",H65),INDEX('Zmiany planu'!$G$4:$G$1000,MATCH(INT($A65)&amp;"#"&amp;COUNTIF('Zmiany planu'!$C$4:$C$1000,$A65),'Zmiany planu'!$L$4:$L$1000,0))&amp;"")</f>
        <v/>
      </c>
      <c r="M65" s="52">
        <f>IF(COUNTIF('Zmiany planu'!$C$4:$C$1000,$A65)=0,IF(I65="","",I65),IF(INDEX('Zmiany planu'!$H$4:$H$1000,MATCH(INT($A65)&amp;"#"&amp;COUNTIF('Zmiany planu'!$C$4:$C$1000,$A65),'Zmiany planu'!$L$4:$L$1000,0))="",0,INDEX('Zmiany planu'!$H$4:$H$1000,MATCH(INT($A65)&amp;"#"&amp;COUNTIF('Zmiany planu'!$C$4:$C$1000,$A65),'Zmiany planu'!$L$4:$L$1000,0))))</f>
        <v/>
      </c>
      <c r="N65" s="53" t="n"/>
      <c r="O65" s="53" t="n"/>
      <c r="P65" s="54" t="n"/>
      <c r="Q65" s="55" t="n"/>
      <c r="R65" s="56">
        <f>IF(AND(N(P65)&gt;0,N(Q65)&gt;0),Q65/P65,"")</f>
        <v/>
      </c>
      <c r="S65" s="53" t="n"/>
      <c r="T65" s="53" t="n"/>
      <c r="U65" s="44">
        <f>IF(OR(N(S65)=0,N('Ustawienia'!$B$19)=0),"",IFERROR("Z"&amp;MATCH(S65,'Ustawienia'!$C$23:$C$27,1),"&lt;Z1"))</f>
        <v/>
      </c>
      <c r="V65" s="53" t="n"/>
      <c r="W65" s="44">
        <f>IF(AND(N(V65)&gt;0,N(Q65)&gt;0),ROUND(V65*Q65*1440,0),"")</f>
        <v/>
      </c>
      <c r="X65" s="53" t="n"/>
      <c r="Y65" s="53" t="n"/>
      <c r="Z65" s="53" t="n"/>
      <c r="AA65" s="57" t="n"/>
      <c r="AB65" s="53" t="n"/>
      <c r="AC65" s="58" t="n"/>
      <c r="AD65" s="57" t="n"/>
      <c r="AE65" s="53" t="n"/>
      <c r="AF65" s="58" t="n"/>
      <c r="AG65" s="53" t="n"/>
      <c r="AH65" s="58" t="n"/>
      <c r="AI65" s="58" t="n"/>
      <c r="AJ65" s="48" t="n"/>
    </row>
    <row r="66" outlineLevel="1">
      <c r="A66" s="43" t="n">
        <v>46324</v>
      </c>
      <c r="B66" s="44">
        <f>CHOOSE(WEEKDAY(A66,2),"pon","wt","śr","czw","pt","sob","ndz")</f>
        <v/>
      </c>
      <c r="C66" s="45">
        <f>A66-WEEKDAY(A66,2)+1</f>
        <v/>
      </c>
      <c r="D66" s="44">
        <f>YEAR(A66)&amp;"-"&amp;TEXT(MONTH(A66),"00")</f>
        <v/>
      </c>
      <c r="E66" s="46" t="n"/>
      <c r="F66" s="46" t="n"/>
      <c r="G66" s="47" t="n"/>
      <c r="H66" s="48" t="n"/>
      <c r="I66" s="49" t="n"/>
      <c r="J66" s="47" t="n"/>
      <c r="K66" s="50">
        <f>IF(AND(H66="",I66="",COUNTIF('Zmiany planu'!$C$4:$C$1000,$A66)=0),"",1+COUNTIF('Zmiany planu'!$C$4:$C$1000,$A66))</f>
        <v/>
      </c>
      <c r="L66" s="51">
        <f>IF(COUNTIF('Zmiany planu'!$C$4:$C$1000,$A66)=0,IF(H66="","",H66),INDEX('Zmiany planu'!$G$4:$G$1000,MATCH(INT($A66)&amp;"#"&amp;COUNTIF('Zmiany planu'!$C$4:$C$1000,$A66),'Zmiany planu'!$L$4:$L$1000,0))&amp;"")</f>
        <v/>
      </c>
      <c r="M66" s="52">
        <f>IF(COUNTIF('Zmiany planu'!$C$4:$C$1000,$A66)=0,IF(I66="","",I66),IF(INDEX('Zmiany planu'!$H$4:$H$1000,MATCH(INT($A66)&amp;"#"&amp;COUNTIF('Zmiany planu'!$C$4:$C$1000,$A66),'Zmiany planu'!$L$4:$L$1000,0))="",0,INDEX('Zmiany planu'!$H$4:$H$1000,MATCH(INT($A66)&amp;"#"&amp;COUNTIF('Zmiany planu'!$C$4:$C$1000,$A66),'Zmiany planu'!$L$4:$L$1000,0))))</f>
        <v/>
      </c>
      <c r="N66" s="53" t="n"/>
      <c r="O66" s="53" t="n"/>
      <c r="P66" s="54" t="n"/>
      <c r="Q66" s="55" t="n"/>
      <c r="R66" s="56">
        <f>IF(AND(N(P66)&gt;0,N(Q66)&gt;0),Q66/P66,"")</f>
        <v/>
      </c>
      <c r="S66" s="53" t="n"/>
      <c r="T66" s="53" t="n"/>
      <c r="U66" s="44">
        <f>IF(OR(N(S66)=0,N('Ustawienia'!$B$19)=0),"",IFERROR("Z"&amp;MATCH(S66,'Ustawienia'!$C$23:$C$27,1),"&lt;Z1"))</f>
        <v/>
      </c>
      <c r="V66" s="53" t="n"/>
      <c r="W66" s="44">
        <f>IF(AND(N(V66)&gt;0,N(Q66)&gt;0),ROUND(V66*Q66*1440,0),"")</f>
        <v/>
      </c>
      <c r="X66" s="53" t="n"/>
      <c r="Y66" s="53" t="n"/>
      <c r="Z66" s="53" t="n"/>
      <c r="AA66" s="57" t="n"/>
      <c r="AB66" s="53" t="n"/>
      <c r="AC66" s="58" t="n"/>
      <c r="AD66" s="57" t="n"/>
      <c r="AE66" s="53" t="n"/>
      <c r="AF66" s="58" t="n"/>
      <c r="AG66" s="53" t="n"/>
      <c r="AH66" s="58" t="n"/>
      <c r="AI66" s="58" t="n"/>
      <c r="AJ66" s="48" t="n"/>
    </row>
    <row r="67" outlineLevel="1">
      <c r="A67" s="43" t="n">
        <v>46325</v>
      </c>
      <c r="B67" s="44">
        <f>CHOOSE(WEEKDAY(A67,2),"pon","wt","śr","czw","pt","sob","ndz")</f>
        <v/>
      </c>
      <c r="C67" s="45">
        <f>A67-WEEKDAY(A67,2)+1</f>
        <v/>
      </c>
      <c r="D67" s="44">
        <f>YEAR(A67)&amp;"-"&amp;TEXT(MONTH(A67),"00")</f>
        <v/>
      </c>
      <c r="E67" s="46" t="n"/>
      <c r="F67" s="46" t="n"/>
      <c r="G67" s="47" t="n"/>
      <c r="H67" s="48" t="n"/>
      <c r="I67" s="49" t="n"/>
      <c r="J67" s="47" t="n"/>
      <c r="K67" s="50">
        <f>IF(AND(H67="",I67="",COUNTIF('Zmiany planu'!$C$4:$C$1000,$A67)=0),"",1+COUNTIF('Zmiany planu'!$C$4:$C$1000,$A67))</f>
        <v/>
      </c>
      <c r="L67" s="51">
        <f>IF(COUNTIF('Zmiany planu'!$C$4:$C$1000,$A67)=0,IF(H67="","",H67),INDEX('Zmiany planu'!$G$4:$G$1000,MATCH(INT($A67)&amp;"#"&amp;COUNTIF('Zmiany planu'!$C$4:$C$1000,$A67),'Zmiany planu'!$L$4:$L$1000,0))&amp;"")</f>
        <v/>
      </c>
      <c r="M67" s="52">
        <f>IF(COUNTIF('Zmiany planu'!$C$4:$C$1000,$A67)=0,IF(I67="","",I67),IF(INDEX('Zmiany planu'!$H$4:$H$1000,MATCH(INT($A67)&amp;"#"&amp;COUNTIF('Zmiany planu'!$C$4:$C$1000,$A67),'Zmiany planu'!$L$4:$L$1000,0))="",0,INDEX('Zmiany planu'!$H$4:$H$1000,MATCH(INT($A67)&amp;"#"&amp;COUNTIF('Zmiany planu'!$C$4:$C$1000,$A67),'Zmiany planu'!$L$4:$L$1000,0))))</f>
        <v/>
      </c>
      <c r="N67" s="53" t="n"/>
      <c r="O67" s="53" t="n"/>
      <c r="P67" s="54" t="n"/>
      <c r="Q67" s="55" t="n"/>
      <c r="R67" s="56">
        <f>IF(AND(N(P67)&gt;0,N(Q67)&gt;0),Q67/P67,"")</f>
        <v/>
      </c>
      <c r="S67" s="53" t="n"/>
      <c r="T67" s="53" t="n"/>
      <c r="U67" s="44">
        <f>IF(OR(N(S67)=0,N('Ustawienia'!$B$19)=0),"",IFERROR("Z"&amp;MATCH(S67,'Ustawienia'!$C$23:$C$27,1),"&lt;Z1"))</f>
        <v/>
      </c>
      <c r="V67" s="53" t="n"/>
      <c r="W67" s="44">
        <f>IF(AND(N(V67)&gt;0,N(Q67)&gt;0),ROUND(V67*Q67*1440,0),"")</f>
        <v/>
      </c>
      <c r="X67" s="53" t="n"/>
      <c r="Y67" s="53" t="n"/>
      <c r="Z67" s="53" t="n"/>
      <c r="AA67" s="57" t="n"/>
      <c r="AB67" s="53" t="n"/>
      <c r="AC67" s="58" t="n"/>
      <c r="AD67" s="57" t="n"/>
      <c r="AE67" s="53" t="n"/>
      <c r="AF67" s="58" t="n"/>
      <c r="AG67" s="53" t="n"/>
      <c r="AH67" s="58" t="n"/>
      <c r="AI67" s="58" t="n"/>
      <c r="AJ67" s="48" t="n"/>
    </row>
    <row r="68" outlineLevel="1">
      <c r="A68" s="43" t="n">
        <v>46326</v>
      </c>
      <c r="B68" s="44">
        <f>CHOOSE(WEEKDAY(A68,2),"pon","wt","śr","czw","pt","sob","ndz")</f>
        <v/>
      </c>
      <c r="C68" s="45">
        <f>A68-WEEKDAY(A68,2)+1</f>
        <v/>
      </c>
      <c r="D68" s="44">
        <f>YEAR(A68)&amp;"-"&amp;TEXT(MONTH(A68),"00")</f>
        <v/>
      </c>
      <c r="E68" s="46" t="n"/>
      <c r="F68" s="46" t="n"/>
      <c r="G68" s="47" t="n"/>
      <c r="H68" s="48" t="n"/>
      <c r="I68" s="49" t="n"/>
      <c r="J68" s="47" t="n"/>
      <c r="K68" s="50">
        <f>IF(AND(H68="",I68="",COUNTIF('Zmiany planu'!$C$4:$C$1000,$A68)=0),"",1+COUNTIF('Zmiany planu'!$C$4:$C$1000,$A68))</f>
        <v/>
      </c>
      <c r="L68" s="51">
        <f>IF(COUNTIF('Zmiany planu'!$C$4:$C$1000,$A68)=0,IF(H68="","",H68),INDEX('Zmiany planu'!$G$4:$G$1000,MATCH(INT($A68)&amp;"#"&amp;COUNTIF('Zmiany planu'!$C$4:$C$1000,$A68),'Zmiany planu'!$L$4:$L$1000,0))&amp;"")</f>
        <v/>
      </c>
      <c r="M68" s="52">
        <f>IF(COUNTIF('Zmiany planu'!$C$4:$C$1000,$A68)=0,IF(I68="","",I68),IF(INDEX('Zmiany planu'!$H$4:$H$1000,MATCH(INT($A68)&amp;"#"&amp;COUNTIF('Zmiany planu'!$C$4:$C$1000,$A68),'Zmiany planu'!$L$4:$L$1000,0))="",0,INDEX('Zmiany planu'!$H$4:$H$1000,MATCH(INT($A68)&amp;"#"&amp;COUNTIF('Zmiany planu'!$C$4:$C$1000,$A68),'Zmiany planu'!$L$4:$L$1000,0))))</f>
        <v/>
      </c>
      <c r="N68" s="53" t="n"/>
      <c r="O68" s="53" t="n"/>
      <c r="P68" s="54" t="n"/>
      <c r="Q68" s="55" t="n"/>
      <c r="R68" s="56">
        <f>IF(AND(N(P68)&gt;0,N(Q68)&gt;0),Q68/P68,"")</f>
        <v/>
      </c>
      <c r="S68" s="53" t="n"/>
      <c r="T68" s="53" t="n"/>
      <c r="U68" s="44">
        <f>IF(OR(N(S68)=0,N('Ustawienia'!$B$19)=0),"",IFERROR("Z"&amp;MATCH(S68,'Ustawienia'!$C$23:$C$27,1),"&lt;Z1"))</f>
        <v/>
      </c>
      <c r="V68" s="53" t="n"/>
      <c r="W68" s="44">
        <f>IF(AND(N(V68)&gt;0,N(Q68)&gt;0),ROUND(V68*Q68*1440,0),"")</f>
        <v/>
      </c>
      <c r="X68" s="53" t="n"/>
      <c r="Y68" s="53" t="n"/>
      <c r="Z68" s="53" t="n"/>
      <c r="AA68" s="57" t="n"/>
      <c r="AB68" s="53" t="n"/>
      <c r="AC68" s="58" t="n"/>
      <c r="AD68" s="57" t="n"/>
      <c r="AE68" s="53" t="n"/>
      <c r="AF68" s="58" t="n"/>
      <c r="AG68" s="53" t="n"/>
      <c r="AH68" s="58" t="n"/>
      <c r="AI68" s="58" t="n"/>
      <c r="AJ68" s="48" t="n"/>
    </row>
    <row r="69" ht="22" customHeight="1">
      <c r="A69" s="40" t="inlineStr">
        <is>
          <t>11.2026</t>
        </is>
      </c>
      <c r="B69" s="40" t="n"/>
      <c r="C69" s="40" t="n"/>
      <c r="D69" s="40" t="inlineStr">
        <is>
          <t>2026-11</t>
        </is>
      </c>
      <c r="E69" s="41">
        <f>SUMIFS($M$4:$M$1200,$D$4:$D$1200,$D69)</f>
        <v/>
      </c>
      <c r="F69" s="41">
        <f>SUMIFS($P$4:$P$1200,$D$4:$D$1200,$D69)</f>
        <v/>
      </c>
      <c r="G69" s="40" t="n"/>
      <c r="H69" s="42" t="inlineStr">
        <is>
          <t>LISTOPAD 2026</t>
        </is>
      </c>
      <c r="I69" s="40" t="n"/>
      <c r="J69" s="40" t="n"/>
      <c r="K69" s="40" t="n"/>
      <c r="L69" s="40">
        <f>IF(E69&gt;0,"Realizacja miesiąca: "&amp;ROUND(F69/E69*100,0)&amp;"%  ·  treningi: "&amp;COUNTIFS($D$4:$D$1200,$D69,$P$4:$P$1200,"&gt;0")&amp;"  ·  zmiany planu: "&amp;COUNTIFS('Zmiany planu'!$M$4:$M$1000,$D69),"")</f>
        <v/>
      </c>
      <c r="M69" s="40" t="n"/>
      <c r="N69" s="40" t="n"/>
      <c r="O69" s="40" t="n"/>
      <c r="P69" s="40" t="n"/>
      <c r="Q69" s="40" t="n"/>
      <c r="R69" s="40" t="n"/>
      <c r="S69" s="40" t="n"/>
      <c r="T69" s="40" t="n"/>
      <c r="U69" s="40" t="n"/>
      <c r="V69" s="40" t="n"/>
      <c r="W69" s="40" t="n"/>
      <c r="X69" s="40" t="n"/>
      <c r="Y69" s="40" t="n"/>
      <c r="Z69" s="40" t="n"/>
      <c r="AA69" s="40" t="n"/>
      <c r="AB69" s="40" t="n"/>
      <c r="AC69" s="40" t="n"/>
      <c r="AD69" s="40" t="n"/>
      <c r="AE69" s="40" t="n"/>
      <c r="AF69" s="40" t="n"/>
      <c r="AG69" s="40" t="n"/>
      <c r="AH69" s="40" t="n"/>
      <c r="AI69" s="40" t="n"/>
      <c r="AJ69" s="40" t="n"/>
    </row>
    <row r="70" outlineLevel="1">
      <c r="A70" s="59" t="n">
        <v>46327</v>
      </c>
      <c r="B70" s="60">
        <f>CHOOSE(WEEKDAY(A70,2),"pon","wt","śr","czw","pt","sob","ndz")</f>
        <v/>
      </c>
      <c r="C70" s="61">
        <f>A70-WEEKDAY(A70,2)+1</f>
        <v/>
      </c>
      <c r="D70" s="60">
        <f>YEAR(A70)&amp;"-"&amp;TEXT(MONTH(A70),"00")</f>
        <v/>
      </c>
      <c r="E70" s="62">
        <f>SUMIFS($M$4:$M$1200,$C$4:$C$1200,$C70)</f>
        <v/>
      </c>
      <c r="F70" s="62">
        <f>SUMIFS($P$4:$P$1200,$C$4:$C$1200,$C70)</f>
        <v/>
      </c>
      <c r="G70" s="63" t="n"/>
      <c r="H70" s="64" t="n"/>
      <c r="I70" s="65" t="n"/>
      <c r="J70" s="63" t="n"/>
      <c r="K70" s="66">
        <f>IF(AND(H70="",I70="",COUNTIF('Zmiany planu'!$C$4:$C$1000,$A70)=0),"",1+COUNTIF('Zmiany planu'!$C$4:$C$1000,$A70))</f>
        <v/>
      </c>
      <c r="L70" s="67">
        <f>IF(COUNTIF('Zmiany planu'!$C$4:$C$1000,$A70)=0,IF(H70="","",H70),INDEX('Zmiany planu'!$G$4:$G$1000,MATCH(INT($A70)&amp;"#"&amp;COUNTIF('Zmiany planu'!$C$4:$C$1000,$A70),'Zmiany planu'!$L$4:$L$1000,0))&amp;"")</f>
        <v/>
      </c>
      <c r="M70" s="68">
        <f>IF(COUNTIF('Zmiany planu'!$C$4:$C$1000,$A70)=0,IF(I70="","",I70),IF(INDEX('Zmiany planu'!$H$4:$H$1000,MATCH(INT($A70)&amp;"#"&amp;COUNTIF('Zmiany planu'!$C$4:$C$1000,$A70),'Zmiany planu'!$L$4:$L$1000,0))="",0,INDEX('Zmiany planu'!$H$4:$H$1000,MATCH(INT($A70)&amp;"#"&amp;COUNTIF('Zmiany planu'!$C$4:$C$1000,$A70),'Zmiany planu'!$L$4:$L$1000,0))))</f>
        <v/>
      </c>
      <c r="N70" s="69" t="n"/>
      <c r="O70" s="69" t="n"/>
      <c r="P70" s="70" t="n"/>
      <c r="Q70" s="71" t="n"/>
      <c r="R70" s="72">
        <f>IF(AND(N(P70)&gt;0,N(Q70)&gt;0),Q70/P70,"")</f>
        <v/>
      </c>
      <c r="S70" s="69" t="n"/>
      <c r="T70" s="69" t="n"/>
      <c r="U70" s="60">
        <f>IF(OR(N(S70)=0,N('Ustawienia'!$B$19)=0),"",IFERROR("Z"&amp;MATCH(S70,'Ustawienia'!$C$23:$C$27,1),"&lt;Z1"))</f>
        <v/>
      </c>
      <c r="V70" s="69" t="n"/>
      <c r="W70" s="60">
        <f>IF(AND(N(V70)&gt;0,N(Q70)&gt;0),ROUND(V70*Q70*1440,0),"")</f>
        <v/>
      </c>
      <c r="X70" s="69" t="n"/>
      <c r="Y70" s="69" t="n"/>
      <c r="Z70" s="69" t="n"/>
      <c r="AA70" s="73" t="n"/>
      <c r="AB70" s="69" t="n"/>
      <c r="AC70" s="74" t="n"/>
      <c r="AD70" s="73" t="n"/>
      <c r="AE70" s="69" t="n"/>
      <c r="AF70" s="74" t="n"/>
      <c r="AG70" s="69" t="n"/>
      <c r="AH70" s="74" t="n"/>
      <c r="AI70" s="74" t="n"/>
      <c r="AJ70" s="64" t="n"/>
    </row>
    <row r="71" outlineLevel="1">
      <c r="A71" s="43" t="n">
        <v>46328</v>
      </c>
      <c r="B71" s="44">
        <f>CHOOSE(WEEKDAY(A71,2),"pon","wt","śr","czw","pt","sob","ndz")</f>
        <v/>
      </c>
      <c r="C71" s="45">
        <f>A71-WEEKDAY(A71,2)+1</f>
        <v/>
      </c>
      <c r="D71" s="44">
        <f>YEAR(A71)&amp;"-"&amp;TEXT(MONTH(A71),"00")</f>
        <v/>
      </c>
      <c r="E71" s="46" t="n"/>
      <c r="F71" s="46" t="n"/>
      <c r="G71" s="47" t="n"/>
      <c r="H71" s="48" t="n"/>
      <c r="I71" s="49" t="n"/>
      <c r="J71" s="47" t="n"/>
      <c r="K71" s="50">
        <f>IF(AND(H71="",I71="",COUNTIF('Zmiany planu'!$C$4:$C$1000,$A71)=0),"",1+COUNTIF('Zmiany planu'!$C$4:$C$1000,$A71))</f>
        <v/>
      </c>
      <c r="L71" s="51">
        <f>IF(COUNTIF('Zmiany planu'!$C$4:$C$1000,$A71)=0,IF(H71="","",H71),INDEX('Zmiany planu'!$G$4:$G$1000,MATCH(INT($A71)&amp;"#"&amp;COUNTIF('Zmiany planu'!$C$4:$C$1000,$A71),'Zmiany planu'!$L$4:$L$1000,0))&amp;"")</f>
        <v/>
      </c>
      <c r="M71" s="52">
        <f>IF(COUNTIF('Zmiany planu'!$C$4:$C$1000,$A71)=0,IF(I71="","",I71),IF(INDEX('Zmiany planu'!$H$4:$H$1000,MATCH(INT($A71)&amp;"#"&amp;COUNTIF('Zmiany planu'!$C$4:$C$1000,$A71),'Zmiany planu'!$L$4:$L$1000,0))="",0,INDEX('Zmiany planu'!$H$4:$H$1000,MATCH(INT($A71)&amp;"#"&amp;COUNTIF('Zmiany planu'!$C$4:$C$1000,$A71),'Zmiany planu'!$L$4:$L$1000,0))))</f>
        <v/>
      </c>
      <c r="N71" s="53" t="n"/>
      <c r="O71" s="53" t="n"/>
      <c r="P71" s="54" t="n"/>
      <c r="Q71" s="55" t="n"/>
      <c r="R71" s="56">
        <f>IF(AND(N(P71)&gt;0,N(Q71)&gt;0),Q71/P71,"")</f>
        <v/>
      </c>
      <c r="S71" s="53" t="n"/>
      <c r="T71" s="53" t="n"/>
      <c r="U71" s="44">
        <f>IF(OR(N(S71)=0,N('Ustawienia'!$B$19)=0),"",IFERROR("Z"&amp;MATCH(S71,'Ustawienia'!$C$23:$C$27,1),"&lt;Z1"))</f>
        <v/>
      </c>
      <c r="V71" s="53" t="n"/>
      <c r="W71" s="44">
        <f>IF(AND(N(V71)&gt;0,N(Q71)&gt;0),ROUND(V71*Q71*1440,0),"")</f>
        <v/>
      </c>
      <c r="X71" s="53" t="n"/>
      <c r="Y71" s="53" t="n"/>
      <c r="Z71" s="53" t="n"/>
      <c r="AA71" s="57" t="n"/>
      <c r="AB71" s="53" t="n"/>
      <c r="AC71" s="58" t="n"/>
      <c r="AD71" s="57" t="n"/>
      <c r="AE71" s="53" t="n"/>
      <c r="AF71" s="58" t="n"/>
      <c r="AG71" s="53" t="n"/>
      <c r="AH71" s="58" t="n"/>
      <c r="AI71" s="58" t="n"/>
      <c r="AJ71" s="48" t="n"/>
    </row>
    <row r="72" outlineLevel="1">
      <c r="A72" s="43" t="n">
        <v>46329</v>
      </c>
      <c r="B72" s="44">
        <f>CHOOSE(WEEKDAY(A72,2),"pon","wt","śr","czw","pt","sob","ndz")</f>
        <v/>
      </c>
      <c r="C72" s="45">
        <f>A72-WEEKDAY(A72,2)+1</f>
        <v/>
      </c>
      <c r="D72" s="44">
        <f>YEAR(A72)&amp;"-"&amp;TEXT(MONTH(A72),"00")</f>
        <v/>
      </c>
      <c r="E72" s="46" t="n"/>
      <c r="F72" s="46" t="n"/>
      <c r="G72" s="47" t="n"/>
      <c r="H72" s="48" t="n"/>
      <c r="I72" s="49" t="n"/>
      <c r="J72" s="47" t="n"/>
      <c r="K72" s="50">
        <f>IF(AND(H72="",I72="",COUNTIF('Zmiany planu'!$C$4:$C$1000,$A72)=0),"",1+COUNTIF('Zmiany planu'!$C$4:$C$1000,$A72))</f>
        <v/>
      </c>
      <c r="L72" s="51">
        <f>IF(COUNTIF('Zmiany planu'!$C$4:$C$1000,$A72)=0,IF(H72="","",H72),INDEX('Zmiany planu'!$G$4:$G$1000,MATCH(INT($A72)&amp;"#"&amp;COUNTIF('Zmiany planu'!$C$4:$C$1000,$A72),'Zmiany planu'!$L$4:$L$1000,0))&amp;"")</f>
        <v/>
      </c>
      <c r="M72" s="52">
        <f>IF(COUNTIF('Zmiany planu'!$C$4:$C$1000,$A72)=0,IF(I72="","",I72),IF(INDEX('Zmiany planu'!$H$4:$H$1000,MATCH(INT($A72)&amp;"#"&amp;COUNTIF('Zmiany planu'!$C$4:$C$1000,$A72),'Zmiany planu'!$L$4:$L$1000,0))="",0,INDEX('Zmiany planu'!$H$4:$H$1000,MATCH(INT($A72)&amp;"#"&amp;COUNTIF('Zmiany planu'!$C$4:$C$1000,$A72),'Zmiany planu'!$L$4:$L$1000,0))))</f>
        <v/>
      </c>
      <c r="N72" s="53" t="n"/>
      <c r="O72" s="53" t="n"/>
      <c r="P72" s="54" t="n"/>
      <c r="Q72" s="55" t="n"/>
      <c r="R72" s="56">
        <f>IF(AND(N(P72)&gt;0,N(Q72)&gt;0),Q72/P72,"")</f>
        <v/>
      </c>
      <c r="S72" s="53" t="n"/>
      <c r="T72" s="53" t="n"/>
      <c r="U72" s="44">
        <f>IF(OR(N(S72)=0,N('Ustawienia'!$B$19)=0),"",IFERROR("Z"&amp;MATCH(S72,'Ustawienia'!$C$23:$C$27,1),"&lt;Z1"))</f>
        <v/>
      </c>
      <c r="V72" s="53" t="n"/>
      <c r="W72" s="44">
        <f>IF(AND(N(V72)&gt;0,N(Q72)&gt;0),ROUND(V72*Q72*1440,0),"")</f>
        <v/>
      </c>
      <c r="X72" s="53" t="n"/>
      <c r="Y72" s="53" t="n"/>
      <c r="Z72" s="53" t="n"/>
      <c r="AA72" s="57" t="n"/>
      <c r="AB72" s="53" t="n"/>
      <c r="AC72" s="58" t="n"/>
      <c r="AD72" s="57" t="n"/>
      <c r="AE72" s="53" t="n"/>
      <c r="AF72" s="58" t="n"/>
      <c r="AG72" s="53" t="n"/>
      <c r="AH72" s="58" t="n"/>
      <c r="AI72" s="58" t="n"/>
      <c r="AJ72" s="48" t="n"/>
    </row>
    <row r="73" outlineLevel="1">
      <c r="A73" s="43" t="n">
        <v>46330</v>
      </c>
      <c r="B73" s="44">
        <f>CHOOSE(WEEKDAY(A73,2),"pon","wt","śr","czw","pt","sob","ndz")</f>
        <v/>
      </c>
      <c r="C73" s="45">
        <f>A73-WEEKDAY(A73,2)+1</f>
        <v/>
      </c>
      <c r="D73" s="44">
        <f>YEAR(A73)&amp;"-"&amp;TEXT(MONTH(A73),"00")</f>
        <v/>
      </c>
      <c r="E73" s="46" t="n"/>
      <c r="F73" s="46" t="n"/>
      <c r="G73" s="47" t="n"/>
      <c r="H73" s="48" t="n"/>
      <c r="I73" s="49" t="n"/>
      <c r="J73" s="47" t="n"/>
      <c r="K73" s="50">
        <f>IF(AND(H73="",I73="",COUNTIF('Zmiany planu'!$C$4:$C$1000,$A73)=0),"",1+COUNTIF('Zmiany planu'!$C$4:$C$1000,$A73))</f>
        <v/>
      </c>
      <c r="L73" s="51">
        <f>IF(COUNTIF('Zmiany planu'!$C$4:$C$1000,$A73)=0,IF(H73="","",H73),INDEX('Zmiany planu'!$G$4:$G$1000,MATCH(INT($A73)&amp;"#"&amp;COUNTIF('Zmiany planu'!$C$4:$C$1000,$A73),'Zmiany planu'!$L$4:$L$1000,0))&amp;"")</f>
        <v/>
      </c>
      <c r="M73" s="52">
        <f>IF(COUNTIF('Zmiany planu'!$C$4:$C$1000,$A73)=0,IF(I73="","",I73),IF(INDEX('Zmiany planu'!$H$4:$H$1000,MATCH(INT($A73)&amp;"#"&amp;COUNTIF('Zmiany planu'!$C$4:$C$1000,$A73),'Zmiany planu'!$L$4:$L$1000,0))="",0,INDEX('Zmiany planu'!$H$4:$H$1000,MATCH(INT($A73)&amp;"#"&amp;COUNTIF('Zmiany planu'!$C$4:$C$1000,$A73),'Zmiany planu'!$L$4:$L$1000,0))))</f>
        <v/>
      </c>
      <c r="N73" s="53" t="n"/>
      <c r="O73" s="53" t="n"/>
      <c r="P73" s="54" t="n"/>
      <c r="Q73" s="55" t="n"/>
      <c r="R73" s="56">
        <f>IF(AND(N(P73)&gt;0,N(Q73)&gt;0),Q73/P73,"")</f>
        <v/>
      </c>
      <c r="S73" s="53" t="n"/>
      <c r="T73" s="53" t="n"/>
      <c r="U73" s="44">
        <f>IF(OR(N(S73)=0,N('Ustawienia'!$B$19)=0),"",IFERROR("Z"&amp;MATCH(S73,'Ustawienia'!$C$23:$C$27,1),"&lt;Z1"))</f>
        <v/>
      </c>
      <c r="V73" s="53" t="n"/>
      <c r="W73" s="44">
        <f>IF(AND(N(V73)&gt;0,N(Q73)&gt;0),ROUND(V73*Q73*1440,0),"")</f>
        <v/>
      </c>
      <c r="X73" s="53" t="n"/>
      <c r="Y73" s="53" t="n"/>
      <c r="Z73" s="53" t="n"/>
      <c r="AA73" s="57" t="n"/>
      <c r="AB73" s="53" t="n"/>
      <c r="AC73" s="58" t="n"/>
      <c r="AD73" s="57" t="n"/>
      <c r="AE73" s="53" t="n"/>
      <c r="AF73" s="58" t="n"/>
      <c r="AG73" s="53" t="n"/>
      <c r="AH73" s="58" t="n"/>
      <c r="AI73" s="58" t="n"/>
      <c r="AJ73" s="48" t="n"/>
    </row>
    <row r="74" outlineLevel="1">
      <c r="A74" s="43" t="n">
        <v>46331</v>
      </c>
      <c r="B74" s="44">
        <f>CHOOSE(WEEKDAY(A74,2),"pon","wt","śr","czw","pt","sob","ndz")</f>
        <v/>
      </c>
      <c r="C74" s="45">
        <f>A74-WEEKDAY(A74,2)+1</f>
        <v/>
      </c>
      <c r="D74" s="44">
        <f>YEAR(A74)&amp;"-"&amp;TEXT(MONTH(A74),"00")</f>
        <v/>
      </c>
      <c r="E74" s="46" t="n"/>
      <c r="F74" s="46" t="n"/>
      <c r="G74" s="47" t="n"/>
      <c r="H74" s="48" t="n"/>
      <c r="I74" s="49" t="n"/>
      <c r="J74" s="47" t="n"/>
      <c r="K74" s="50">
        <f>IF(AND(H74="",I74="",COUNTIF('Zmiany planu'!$C$4:$C$1000,$A74)=0),"",1+COUNTIF('Zmiany planu'!$C$4:$C$1000,$A74))</f>
        <v/>
      </c>
      <c r="L74" s="51">
        <f>IF(COUNTIF('Zmiany planu'!$C$4:$C$1000,$A74)=0,IF(H74="","",H74),INDEX('Zmiany planu'!$G$4:$G$1000,MATCH(INT($A74)&amp;"#"&amp;COUNTIF('Zmiany planu'!$C$4:$C$1000,$A74),'Zmiany planu'!$L$4:$L$1000,0))&amp;"")</f>
        <v/>
      </c>
      <c r="M74" s="52">
        <f>IF(COUNTIF('Zmiany planu'!$C$4:$C$1000,$A74)=0,IF(I74="","",I74),IF(INDEX('Zmiany planu'!$H$4:$H$1000,MATCH(INT($A74)&amp;"#"&amp;COUNTIF('Zmiany planu'!$C$4:$C$1000,$A74),'Zmiany planu'!$L$4:$L$1000,0))="",0,INDEX('Zmiany planu'!$H$4:$H$1000,MATCH(INT($A74)&amp;"#"&amp;COUNTIF('Zmiany planu'!$C$4:$C$1000,$A74),'Zmiany planu'!$L$4:$L$1000,0))))</f>
        <v/>
      </c>
      <c r="N74" s="53" t="n"/>
      <c r="O74" s="53" t="n"/>
      <c r="P74" s="54" t="n"/>
      <c r="Q74" s="55" t="n"/>
      <c r="R74" s="56">
        <f>IF(AND(N(P74)&gt;0,N(Q74)&gt;0),Q74/P74,"")</f>
        <v/>
      </c>
      <c r="S74" s="53" t="n"/>
      <c r="T74" s="53" t="n"/>
      <c r="U74" s="44">
        <f>IF(OR(N(S74)=0,N('Ustawienia'!$B$19)=0),"",IFERROR("Z"&amp;MATCH(S74,'Ustawienia'!$C$23:$C$27,1),"&lt;Z1"))</f>
        <v/>
      </c>
      <c r="V74" s="53" t="n"/>
      <c r="W74" s="44">
        <f>IF(AND(N(V74)&gt;0,N(Q74)&gt;0),ROUND(V74*Q74*1440,0),"")</f>
        <v/>
      </c>
      <c r="X74" s="53" t="n"/>
      <c r="Y74" s="53" t="n"/>
      <c r="Z74" s="53" t="n"/>
      <c r="AA74" s="57" t="n"/>
      <c r="AB74" s="53" t="n"/>
      <c r="AC74" s="58" t="n"/>
      <c r="AD74" s="57" t="n"/>
      <c r="AE74" s="53" t="n"/>
      <c r="AF74" s="58" t="n"/>
      <c r="AG74" s="53" t="n"/>
      <c r="AH74" s="58" t="n"/>
      <c r="AI74" s="58" t="n"/>
      <c r="AJ74" s="48" t="n"/>
    </row>
    <row r="75" outlineLevel="1">
      <c r="A75" s="43" t="n">
        <v>46332</v>
      </c>
      <c r="B75" s="44">
        <f>CHOOSE(WEEKDAY(A75,2),"pon","wt","śr","czw","pt","sob","ndz")</f>
        <v/>
      </c>
      <c r="C75" s="45">
        <f>A75-WEEKDAY(A75,2)+1</f>
        <v/>
      </c>
      <c r="D75" s="44">
        <f>YEAR(A75)&amp;"-"&amp;TEXT(MONTH(A75),"00")</f>
        <v/>
      </c>
      <c r="E75" s="46" t="n"/>
      <c r="F75" s="46" t="n"/>
      <c r="G75" s="47" t="n"/>
      <c r="H75" s="48" t="n"/>
      <c r="I75" s="49" t="n"/>
      <c r="J75" s="47" t="n"/>
      <c r="K75" s="50">
        <f>IF(AND(H75="",I75="",COUNTIF('Zmiany planu'!$C$4:$C$1000,$A75)=0),"",1+COUNTIF('Zmiany planu'!$C$4:$C$1000,$A75))</f>
        <v/>
      </c>
      <c r="L75" s="51">
        <f>IF(COUNTIF('Zmiany planu'!$C$4:$C$1000,$A75)=0,IF(H75="","",H75),INDEX('Zmiany planu'!$G$4:$G$1000,MATCH(INT($A75)&amp;"#"&amp;COUNTIF('Zmiany planu'!$C$4:$C$1000,$A75),'Zmiany planu'!$L$4:$L$1000,0))&amp;"")</f>
        <v/>
      </c>
      <c r="M75" s="52">
        <f>IF(COUNTIF('Zmiany planu'!$C$4:$C$1000,$A75)=0,IF(I75="","",I75),IF(INDEX('Zmiany planu'!$H$4:$H$1000,MATCH(INT($A75)&amp;"#"&amp;COUNTIF('Zmiany planu'!$C$4:$C$1000,$A75),'Zmiany planu'!$L$4:$L$1000,0))="",0,INDEX('Zmiany planu'!$H$4:$H$1000,MATCH(INT($A75)&amp;"#"&amp;COUNTIF('Zmiany planu'!$C$4:$C$1000,$A75),'Zmiany planu'!$L$4:$L$1000,0))))</f>
        <v/>
      </c>
      <c r="N75" s="53" t="n"/>
      <c r="O75" s="53" t="n"/>
      <c r="P75" s="54" t="n"/>
      <c r="Q75" s="55" t="n"/>
      <c r="R75" s="56">
        <f>IF(AND(N(P75)&gt;0,N(Q75)&gt;0),Q75/P75,"")</f>
        <v/>
      </c>
      <c r="S75" s="53" t="n"/>
      <c r="T75" s="53" t="n"/>
      <c r="U75" s="44">
        <f>IF(OR(N(S75)=0,N('Ustawienia'!$B$19)=0),"",IFERROR("Z"&amp;MATCH(S75,'Ustawienia'!$C$23:$C$27,1),"&lt;Z1"))</f>
        <v/>
      </c>
      <c r="V75" s="53" t="n"/>
      <c r="W75" s="44">
        <f>IF(AND(N(V75)&gt;0,N(Q75)&gt;0),ROUND(V75*Q75*1440,0),"")</f>
        <v/>
      </c>
      <c r="X75" s="53" t="n"/>
      <c r="Y75" s="53" t="n"/>
      <c r="Z75" s="53" t="n"/>
      <c r="AA75" s="57" t="n"/>
      <c r="AB75" s="53" t="n"/>
      <c r="AC75" s="58" t="n"/>
      <c r="AD75" s="57" t="n"/>
      <c r="AE75" s="53" t="n"/>
      <c r="AF75" s="58" t="n"/>
      <c r="AG75" s="53" t="n"/>
      <c r="AH75" s="58" t="n"/>
      <c r="AI75" s="58" t="n"/>
      <c r="AJ75" s="48" t="n"/>
    </row>
    <row r="76" outlineLevel="1">
      <c r="A76" s="43" t="n">
        <v>46333</v>
      </c>
      <c r="B76" s="44">
        <f>CHOOSE(WEEKDAY(A76,2),"pon","wt","śr","czw","pt","sob","ndz")</f>
        <v/>
      </c>
      <c r="C76" s="45">
        <f>A76-WEEKDAY(A76,2)+1</f>
        <v/>
      </c>
      <c r="D76" s="44">
        <f>YEAR(A76)&amp;"-"&amp;TEXT(MONTH(A76),"00")</f>
        <v/>
      </c>
      <c r="E76" s="46" t="n"/>
      <c r="F76" s="46" t="n"/>
      <c r="G76" s="47" t="n"/>
      <c r="H76" s="48" t="n"/>
      <c r="I76" s="49" t="n"/>
      <c r="J76" s="47" t="n"/>
      <c r="K76" s="50">
        <f>IF(AND(H76="",I76="",COUNTIF('Zmiany planu'!$C$4:$C$1000,$A76)=0),"",1+COUNTIF('Zmiany planu'!$C$4:$C$1000,$A76))</f>
        <v/>
      </c>
      <c r="L76" s="51">
        <f>IF(COUNTIF('Zmiany planu'!$C$4:$C$1000,$A76)=0,IF(H76="","",H76),INDEX('Zmiany planu'!$G$4:$G$1000,MATCH(INT($A76)&amp;"#"&amp;COUNTIF('Zmiany planu'!$C$4:$C$1000,$A76),'Zmiany planu'!$L$4:$L$1000,0))&amp;"")</f>
        <v/>
      </c>
      <c r="M76" s="52">
        <f>IF(COUNTIF('Zmiany planu'!$C$4:$C$1000,$A76)=0,IF(I76="","",I76),IF(INDEX('Zmiany planu'!$H$4:$H$1000,MATCH(INT($A76)&amp;"#"&amp;COUNTIF('Zmiany planu'!$C$4:$C$1000,$A76),'Zmiany planu'!$L$4:$L$1000,0))="",0,INDEX('Zmiany planu'!$H$4:$H$1000,MATCH(INT($A76)&amp;"#"&amp;COUNTIF('Zmiany planu'!$C$4:$C$1000,$A76),'Zmiany planu'!$L$4:$L$1000,0))))</f>
        <v/>
      </c>
      <c r="N76" s="53" t="n"/>
      <c r="O76" s="53" t="n"/>
      <c r="P76" s="54" t="n"/>
      <c r="Q76" s="55" t="n"/>
      <c r="R76" s="56">
        <f>IF(AND(N(P76)&gt;0,N(Q76)&gt;0),Q76/P76,"")</f>
        <v/>
      </c>
      <c r="S76" s="53" t="n"/>
      <c r="T76" s="53" t="n"/>
      <c r="U76" s="44">
        <f>IF(OR(N(S76)=0,N('Ustawienia'!$B$19)=0),"",IFERROR("Z"&amp;MATCH(S76,'Ustawienia'!$C$23:$C$27,1),"&lt;Z1"))</f>
        <v/>
      </c>
      <c r="V76" s="53" t="n"/>
      <c r="W76" s="44">
        <f>IF(AND(N(V76)&gt;0,N(Q76)&gt;0),ROUND(V76*Q76*1440,0),"")</f>
        <v/>
      </c>
      <c r="X76" s="53" t="n"/>
      <c r="Y76" s="53" t="n"/>
      <c r="Z76" s="53" t="n"/>
      <c r="AA76" s="57" t="n"/>
      <c r="AB76" s="53" t="n"/>
      <c r="AC76" s="58" t="n"/>
      <c r="AD76" s="57" t="n"/>
      <c r="AE76" s="53" t="n"/>
      <c r="AF76" s="58" t="n"/>
      <c r="AG76" s="53" t="n"/>
      <c r="AH76" s="58" t="n"/>
      <c r="AI76" s="58" t="n"/>
      <c r="AJ76" s="48" t="n"/>
    </row>
    <row r="77" outlineLevel="1">
      <c r="A77" s="59" t="n">
        <v>46334</v>
      </c>
      <c r="B77" s="60">
        <f>CHOOSE(WEEKDAY(A77,2),"pon","wt","śr","czw","pt","sob","ndz")</f>
        <v/>
      </c>
      <c r="C77" s="61">
        <f>A77-WEEKDAY(A77,2)+1</f>
        <v/>
      </c>
      <c r="D77" s="60">
        <f>YEAR(A77)&amp;"-"&amp;TEXT(MONTH(A77),"00")</f>
        <v/>
      </c>
      <c r="E77" s="62">
        <f>SUMIFS($M$4:$M$1200,$C$4:$C$1200,$C77)</f>
        <v/>
      </c>
      <c r="F77" s="62">
        <f>SUMIFS($P$4:$P$1200,$C$4:$C$1200,$C77)</f>
        <v/>
      </c>
      <c r="G77" s="63" t="n"/>
      <c r="H77" s="64" t="n"/>
      <c r="I77" s="65" t="n"/>
      <c r="J77" s="63" t="n"/>
      <c r="K77" s="66">
        <f>IF(AND(H77="",I77="",COUNTIF('Zmiany planu'!$C$4:$C$1000,$A77)=0),"",1+COUNTIF('Zmiany planu'!$C$4:$C$1000,$A77))</f>
        <v/>
      </c>
      <c r="L77" s="67">
        <f>IF(COUNTIF('Zmiany planu'!$C$4:$C$1000,$A77)=0,IF(H77="","",H77),INDEX('Zmiany planu'!$G$4:$G$1000,MATCH(INT($A77)&amp;"#"&amp;COUNTIF('Zmiany planu'!$C$4:$C$1000,$A77),'Zmiany planu'!$L$4:$L$1000,0))&amp;"")</f>
        <v/>
      </c>
      <c r="M77" s="68">
        <f>IF(COUNTIF('Zmiany planu'!$C$4:$C$1000,$A77)=0,IF(I77="","",I77),IF(INDEX('Zmiany planu'!$H$4:$H$1000,MATCH(INT($A77)&amp;"#"&amp;COUNTIF('Zmiany planu'!$C$4:$C$1000,$A77),'Zmiany planu'!$L$4:$L$1000,0))="",0,INDEX('Zmiany planu'!$H$4:$H$1000,MATCH(INT($A77)&amp;"#"&amp;COUNTIF('Zmiany planu'!$C$4:$C$1000,$A77),'Zmiany planu'!$L$4:$L$1000,0))))</f>
        <v/>
      </c>
      <c r="N77" s="69" t="n"/>
      <c r="O77" s="69" t="n"/>
      <c r="P77" s="70" t="n"/>
      <c r="Q77" s="71" t="n"/>
      <c r="R77" s="72">
        <f>IF(AND(N(P77)&gt;0,N(Q77)&gt;0),Q77/P77,"")</f>
        <v/>
      </c>
      <c r="S77" s="69" t="n"/>
      <c r="T77" s="69" t="n"/>
      <c r="U77" s="60">
        <f>IF(OR(N(S77)=0,N('Ustawienia'!$B$19)=0),"",IFERROR("Z"&amp;MATCH(S77,'Ustawienia'!$C$23:$C$27,1),"&lt;Z1"))</f>
        <v/>
      </c>
      <c r="V77" s="69" t="n"/>
      <c r="W77" s="60">
        <f>IF(AND(N(V77)&gt;0,N(Q77)&gt;0),ROUND(V77*Q77*1440,0),"")</f>
        <v/>
      </c>
      <c r="X77" s="69" t="n"/>
      <c r="Y77" s="69" t="n"/>
      <c r="Z77" s="69" t="n"/>
      <c r="AA77" s="73" t="n"/>
      <c r="AB77" s="69" t="n"/>
      <c r="AC77" s="74" t="n"/>
      <c r="AD77" s="73" t="n"/>
      <c r="AE77" s="69" t="n"/>
      <c r="AF77" s="74" t="n"/>
      <c r="AG77" s="69" t="n"/>
      <c r="AH77" s="74" t="n"/>
      <c r="AI77" s="74" t="n"/>
      <c r="AJ77" s="64" t="n"/>
    </row>
    <row r="78" outlineLevel="1">
      <c r="A78" s="43" t="n">
        <v>46335</v>
      </c>
      <c r="B78" s="44">
        <f>CHOOSE(WEEKDAY(A78,2),"pon","wt","śr","czw","pt","sob","ndz")</f>
        <v/>
      </c>
      <c r="C78" s="45">
        <f>A78-WEEKDAY(A78,2)+1</f>
        <v/>
      </c>
      <c r="D78" s="44">
        <f>YEAR(A78)&amp;"-"&amp;TEXT(MONTH(A78),"00")</f>
        <v/>
      </c>
      <c r="E78" s="46" t="n"/>
      <c r="F78" s="46" t="n"/>
      <c r="G78" s="47" t="n"/>
      <c r="H78" s="48" t="n"/>
      <c r="I78" s="49" t="n"/>
      <c r="J78" s="47" t="n"/>
      <c r="K78" s="50">
        <f>IF(AND(H78="",I78="",COUNTIF('Zmiany planu'!$C$4:$C$1000,$A78)=0),"",1+COUNTIF('Zmiany planu'!$C$4:$C$1000,$A78))</f>
        <v/>
      </c>
      <c r="L78" s="51">
        <f>IF(COUNTIF('Zmiany planu'!$C$4:$C$1000,$A78)=0,IF(H78="","",H78),INDEX('Zmiany planu'!$G$4:$G$1000,MATCH(INT($A78)&amp;"#"&amp;COUNTIF('Zmiany planu'!$C$4:$C$1000,$A78),'Zmiany planu'!$L$4:$L$1000,0))&amp;"")</f>
        <v/>
      </c>
      <c r="M78" s="52">
        <f>IF(COUNTIF('Zmiany planu'!$C$4:$C$1000,$A78)=0,IF(I78="","",I78),IF(INDEX('Zmiany planu'!$H$4:$H$1000,MATCH(INT($A78)&amp;"#"&amp;COUNTIF('Zmiany planu'!$C$4:$C$1000,$A78),'Zmiany planu'!$L$4:$L$1000,0))="",0,INDEX('Zmiany planu'!$H$4:$H$1000,MATCH(INT($A78)&amp;"#"&amp;COUNTIF('Zmiany planu'!$C$4:$C$1000,$A78),'Zmiany planu'!$L$4:$L$1000,0))))</f>
        <v/>
      </c>
      <c r="N78" s="53" t="n"/>
      <c r="O78" s="53" t="n"/>
      <c r="P78" s="54" t="n"/>
      <c r="Q78" s="55" t="n"/>
      <c r="R78" s="56">
        <f>IF(AND(N(P78)&gt;0,N(Q78)&gt;0),Q78/P78,"")</f>
        <v/>
      </c>
      <c r="S78" s="53" t="n"/>
      <c r="T78" s="53" t="n"/>
      <c r="U78" s="44">
        <f>IF(OR(N(S78)=0,N('Ustawienia'!$B$19)=0),"",IFERROR("Z"&amp;MATCH(S78,'Ustawienia'!$C$23:$C$27,1),"&lt;Z1"))</f>
        <v/>
      </c>
      <c r="V78" s="53" t="n"/>
      <c r="W78" s="44">
        <f>IF(AND(N(V78)&gt;0,N(Q78)&gt;0),ROUND(V78*Q78*1440,0),"")</f>
        <v/>
      </c>
      <c r="X78" s="53" t="n"/>
      <c r="Y78" s="53" t="n"/>
      <c r="Z78" s="53" t="n"/>
      <c r="AA78" s="57" t="n"/>
      <c r="AB78" s="53" t="n"/>
      <c r="AC78" s="58" t="n"/>
      <c r="AD78" s="57" t="n"/>
      <c r="AE78" s="53" t="n"/>
      <c r="AF78" s="58" t="n"/>
      <c r="AG78" s="53" t="n"/>
      <c r="AH78" s="58" t="n"/>
      <c r="AI78" s="58" t="n"/>
      <c r="AJ78" s="48" t="n"/>
    </row>
    <row r="79" outlineLevel="1">
      <c r="A79" s="43" t="n">
        <v>46336</v>
      </c>
      <c r="B79" s="44">
        <f>CHOOSE(WEEKDAY(A79,2),"pon","wt","śr","czw","pt","sob","ndz")</f>
        <v/>
      </c>
      <c r="C79" s="45">
        <f>A79-WEEKDAY(A79,2)+1</f>
        <v/>
      </c>
      <c r="D79" s="44">
        <f>YEAR(A79)&amp;"-"&amp;TEXT(MONTH(A79),"00")</f>
        <v/>
      </c>
      <c r="E79" s="46" t="n"/>
      <c r="F79" s="46" t="n"/>
      <c r="G79" s="47" t="n"/>
      <c r="H79" s="48" t="n"/>
      <c r="I79" s="49" t="n"/>
      <c r="J79" s="47" t="n"/>
      <c r="K79" s="50">
        <f>IF(AND(H79="",I79="",COUNTIF('Zmiany planu'!$C$4:$C$1000,$A79)=0),"",1+COUNTIF('Zmiany planu'!$C$4:$C$1000,$A79))</f>
        <v/>
      </c>
      <c r="L79" s="51">
        <f>IF(COUNTIF('Zmiany planu'!$C$4:$C$1000,$A79)=0,IF(H79="","",H79),INDEX('Zmiany planu'!$G$4:$G$1000,MATCH(INT($A79)&amp;"#"&amp;COUNTIF('Zmiany planu'!$C$4:$C$1000,$A79),'Zmiany planu'!$L$4:$L$1000,0))&amp;"")</f>
        <v/>
      </c>
      <c r="M79" s="52">
        <f>IF(COUNTIF('Zmiany planu'!$C$4:$C$1000,$A79)=0,IF(I79="","",I79),IF(INDEX('Zmiany planu'!$H$4:$H$1000,MATCH(INT($A79)&amp;"#"&amp;COUNTIF('Zmiany planu'!$C$4:$C$1000,$A79),'Zmiany planu'!$L$4:$L$1000,0))="",0,INDEX('Zmiany planu'!$H$4:$H$1000,MATCH(INT($A79)&amp;"#"&amp;COUNTIF('Zmiany planu'!$C$4:$C$1000,$A79),'Zmiany planu'!$L$4:$L$1000,0))))</f>
        <v/>
      </c>
      <c r="N79" s="53" t="n"/>
      <c r="O79" s="53" t="n"/>
      <c r="P79" s="54" t="n"/>
      <c r="Q79" s="55" t="n"/>
      <c r="R79" s="56">
        <f>IF(AND(N(P79)&gt;0,N(Q79)&gt;0),Q79/P79,"")</f>
        <v/>
      </c>
      <c r="S79" s="53" t="n"/>
      <c r="T79" s="53" t="n"/>
      <c r="U79" s="44">
        <f>IF(OR(N(S79)=0,N('Ustawienia'!$B$19)=0),"",IFERROR("Z"&amp;MATCH(S79,'Ustawienia'!$C$23:$C$27,1),"&lt;Z1"))</f>
        <v/>
      </c>
      <c r="V79" s="53" t="n"/>
      <c r="W79" s="44">
        <f>IF(AND(N(V79)&gt;0,N(Q79)&gt;0),ROUND(V79*Q79*1440,0),"")</f>
        <v/>
      </c>
      <c r="X79" s="53" t="n"/>
      <c r="Y79" s="53" t="n"/>
      <c r="Z79" s="53" t="n"/>
      <c r="AA79" s="57" t="n"/>
      <c r="AB79" s="53" t="n"/>
      <c r="AC79" s="58" t="n"/>
      <c r="AD79" s="57" t="n"/>
      <c r="AE79" s="53" t="n"/>
      <c r="AF79" s="58" t="n"/>
      <c r="AG79" s="53" t="n"/>
      <c r="AH79" s="58" t="n"/>
      <c r="AI79" s="58" t="n"/>
      <c r="AJ79" s="48" t="n"/>
    </row>
    <row r="80" outlineLevel="1">
      <c r="A80" s="43" t="n">
        <v>46337</v>
      </c>
      <c r="B80" s="44">
        <f>CHOOSE(WEEKDAY(A80,2),"pon","wt","śr","czw","pt","sob","ndz")</f>
        <v/>
      </c>
      <c r="C80" s="45">
        <f>A80-WEEKDAY(A80,2)+1</f>
        <v/>
      </c>
      <c r="D80" s="44">
        <f>YEAR(A80)&amp;"-"&amp;TEXT(MONTH(A80),"00")</f>
        <v/>
      </c>
      <c r="E80" s="46" t="n"/>
      <c r="F80" s="46" t="n"/>
      <c r="G80" s="47" t="n"/>
      <c r="H80" s="48" t="n"/>
      <c r="I80" s="49" t="n"/>
      <c r="J80" s="47" t="n"/>
      <c r="K80" s="50">
        <f>IF(AND(H80="",I80="",COUNTIF('Zmiany planu'!$C$4:$C$1000,$A80)=0),"",1+COUNTIF('Zmiany planu'!$C$4:$C$1000,$A80))</f>
        <v/>
      </c>
      <c r="L80" s="51">
        <f>IF(COUNTIF('Zmiany planu'!$C$4:$C$1000,$A80)=0,IF(H80="","",H80),INDEX('Zmiany planu'!$G$4:$G$1000,MATCH(INT($A80)&amp;"#"&amp;COUNTIF('Zmiany planu'!$C$4:$C$1000,$A80),'Zmiany planu'!$L$4:$L$1000,0))&amp;"")</f>
        <v/>
      </c>
      <c r="M80" s="52">
        <f>IF(COUNTIF('Zmiany planu'!$C$4:$C$1000,$A80)=0,IF(I80="","",I80),IF(INDEX('Zmiany planu'!$H$4:$H$1000,MATCH(INT($A80)&amp;"#"&amp;COUNTIF('Zmiany planu'!$C$4:$C$1000,$A80),'Zmiany planu'!$L$4:$L$1000,0))="",0,INDEX('Zmiany planu'!$H$4:$H$1000,MATCH(INT($A80)&amp;"#"&amp;COUNTIF('Zmiany planu'!$C$4:$C$1000,$A80),'Zmiany planu'!$L$4:$L$1000,0))))</f>
        <v/>
      </c>
      <c r="N80" s="53" t="n"/>
      <c r="O80" s="53" t="n"/>
      <c r="P80" s="54" t="n"/>
      <c r="Q80" s="55" t="n"/>
      <c r="R80" s="56">
        <f>IF(AND(N(P80)&gt;0,N(Q80)&gt;0),Q80/P80,"")</f>
        <v/>
      </c>
      <c r="S80" s="53" t="n"/>
      <c r="T80" s="53" t="n"/>
      <c r="U80" s="44">
        <f>IF(OR(N(S80)=0,N('Ustawienia'!$B$19)=0),"",IFERROR("Z"&amp;MATCH(S80,'Ustawienia'!$C$23:$C$27,1),"&lt;Z1"))</f>
        <v/>
      </c>
      <c r="V80" s="53" t="n"/>
      <c r="W80" s="44">
        <f>IF(AND(N(V80)&gt;0,N(Q80)&gt;0),ROUND(V80*Q80*1440,0),"")</f>
        <v/>
      </c>
      <c r="X80" s="53" t="n"/>
      <c r="Y80" s="53" t="n"/>
      <c r="Z80" s="53" t="n"/>
      <c r="AA80" s="57" t="n"/>
      <c r="AB80" s="53" t="n"/>
      <c r="AC80" s="58" t="n"/>
      <c r="AD80" s="57" t="n"/>
      <c r="AE80" s="53" t="n"/>
      <c r="AF80" s="58" t="n"/>
      <c r="AG80" s="53" t="n"/>
      <c r="AH80" s="58" t="n"/>
      <c r="AI80" s="58" t="n"/>
      <c r="AJ80" s="48" t="n"/>
    </row>
    <row r="81" outlineLevel="1">
      <c r="A81" s="43" t="n">
        <v>46338</v>
      </c>
      <c r="B81" s="44">
        <f>CHOOSE(WEEKDAY(A81,2),"pon","wt","śr","czw","pt","sob","ndz")</f>
        <v/>
      </c>
      <c r="C81" s="45">
        <f>A81-WEEKDAY(A81,2)+1</f>
        <v/>
      </c>
      <c r="D81" s="44">
        <f>YEAR(A81)&amp;"-"&amp;TEXT(MONTH(A81),"00")</f>
        <v/>
      </c>
      <c r="E81" s="46" t="n"/>
      <c r="F81" s="46" t="n"/>
      <c r="G81" s="47" t="n"/>
      <c r="H81" s="48" t="n"/>
      <c r="I81" s="49" t="n"/>
      <c r="J81" s="47" t="n"/>
      <c r="K81" s="50">
        <f>IF(AND(H81="",I81="",COUNTIF('Zmiany planu'!$C$4:$C$1000,$A81)=0),"",1+COUNTIF('Zmiany planu'!$C$4:$C$1000,$A81))</f>
        <v/>
      </c>
      <c r="L81" s="51">
        <f>IF(COUNTIF('Zmiany planu'!$C$4:$C$1000,$A81)=0,IF(H81="","",H81),INDEX('Zmiany planu'!$G$4:$G$1000,MATCH(INT($A81)&amp;"#"&amp;COUNTIF('Zmiany planu'!$C$4:$C$1000,$A81),'Zmiany planu'!$L$4:$L$1000,0))&amp;"")</f>
        <v/>
      </c>
      <c r="M81" s="52">
        <f>IF(COUNTIF('Zmiany planu'!$C$4:$C$1000,$A81)=0,IF(I81="","",I81),IF(INDEX('Zmiany planu'!$H$4:$H$1000,MATCH(INT($A81)&amp;"#"&amp;COUNTIF('Zmiany planu'!$C$4:$C$1000,$A81),'Zmiany planu'!$L$4:$L$1000,0))="",0,INDEX('Zmiany planu'!$H$4:$H$1000,MATCH(INT($A81)&amp;"#"&amp;COUNTIF('Zmiany planu'!$C$4:$C$1000,$A81),'Zmiany planu'!$L$4:$L$1000,0))))</f>
        <v/>
      </c>
      <c r="N81" s="53" t="n"/>
      <c r="O81" s="53" t="n"/>
      <c r="P81" s="54" t="n"/>
      <c r="Q81" s="55" t="n"/>
      <c r="R81" s="56">
        <f>IF(AND(N(P81)&gt;0,N(Q81)&gt;0),Q81/P81,"")</f>
        <v/>
      </c>
      <c r="S81" s="53" t="n"/>
      <c r="T81" s="53" t="n"/>
      <c r="U81" s="44">
        <f>IF(OR(N(S81)=0,N('Ustawienia'!$B$19)=0),"",IFERROR("Z"&amp;MATCH(S81,'Ustawienia'!$C$23:$C$27,1),"&lt;Z1"))</f>
        <v/>
      </c>
      <c r="V81" s="53" t="n"/>
      <c r="W81" s="44">
        <f>IF(AND(N(V81)&gt;0,N(Q81)&gt;0),ROUND(V81*Q81*1440,0),"")</f>
        <v/>
      </c>
      <c r="X81" s="53" t="n"/>
      <c r="Y81" s="53" t="n"/>
      <c r="Z81" s="53" t="n"/>
      <c r="AA81" s="57" t="n"/>
      <c r="AB81" s="53" t="n"/>
      <c r="AC81" s="58" t="n"/>
      <c r="AD81" s="57" t="n"/>
      <c r="AE81" s="53" t="n"/>
      <c r="AF81" s="58" t="n"/>
      <c r="AG81" s="53" t="n"/>
      <c r="AH81" s="58" t="n"/>
      <c r="AI81" s="58" t="n"/>
      <c r="AJ81" s="48" t="n"/>
    </row>
    <row r="82" outlineLevel="1">
      <c r="A82" s="43" t="n">
        <v>46339</v>
      </c>
      <c r="B82" s="44">
        <f>CHOOSE(WEEKDAY(A82,2),"pon","wt","śr","czw","pt","sob","ndz")</f>
        <v/>
      </c>
      <c r="C82" s="45">
        <f>A82-WEEKDAY(A82,2)+1</f>
        <v/>
      </c>
      <c r="D82" s="44">
        <f>YEAR(A82)&amp;"-"&amp;TEXT(MONTH(A82),"00")</f>
        <v/>
      </c>
      <c r="E82" s="46" t="n"/>
      <c r="F82" s="46" t="n"/>
      <c r="G82" s="47" t="n"/>
      <c r="H82" s="48" t="n"/>
      <c r="I82" s="49" t="n"/>
      <c r="J82" s="47" t="n"/>
      <c r="K82" s="50">
        <f>IF(AND(H82="",I82="",COUNTIF('Zmiany planu'!$C$4:$C$1000,$A82)=0),"",1+COUNTIF('Zmiany planu'!$C$4:$C$1000,$A82))</f>
        <v/>
      </c>
      <c r="L82" s="51">
        <f>IF(COUNTIF('Zmiany planu'!$C$4:$C$1000,$A82)=0,IF(H82="","",H82),INDEX('Zmiany planu'!$G$4:$G$1000,MATCH(INT($A82)&amp;"#"&amp;COUNTIF('Zmiany planu'!$C$4:$C$1000,$A82),'Zmiany planu'!$L$4:$L$1000,0))&amp;"")</f>
        <v/>
      </c>
      <c r="M82" s="52">
        <f>IF(COUNTIF('Zmiany planu'!$C$4:$C$1000,$A82)=0,IF(I82="","",I82),IF(INDEX('Zmiany planu'!$H$4:$H$1000,MATCH(INT($A82)&amp;"#"&amp;COUNTIF('Zmiany planu'!$C$4:$C$1000,$A82),'Zmiany planu'!$L$4:$L$1000,0))="",0,INDEX('Zmiany planu'!$H$4:$H$1000,MATCH(INT($A82)&amp;"#"&amp;COUNTIF('Zmiany planu'!$C$4:$C$1000,$A82),'Zmiany planu'!$L$4:$L$1000,0))))</f>
        <v/>
      </c>
      <c r="N82" s="53" t="n"/>
      <c r="O82" s="53" t="n"/>
      <c r="P82" s="54" t="n"/>
      <c r="Q82" s="55" t="n"/>
      <c r="R82" s="56">
        <f>IF(AND(N(P82)&gt;0,N(Q82)&gt;0),Q82/P82,"")</f>
        <v/>
      </c>
      <c r="S82" s="53" t="n"/>
      <c r="T82" s="53" t="n"/>
      <c r="U82" s="44">
        <f>IF(OR(N(S82)=0,N('Ustawienia'!$B$19)=0),"",IFERROR("Z"&amp;MATCH(S82,'Ustawienia'!$C$23:$C$27,1),"&lt;Z1"))</f>
        <v/>
      </c>
      <c r="V82" s="53" t="n"/>
      <c r="W82" s="44">
        <f>IF(AND(N(V82)&gt;0,N(Q82)&gt;0),ROUND(V82*Q82*1440,0),"")</f>
        <v/>
      </c>
      <c r="X82" s="53" t="n"/>
      <c r="Y82" s="53" t="n"/>
      <c r="Z82" s="53" t="n"/>
      <c r="AA82" s="57" t="n"/>
      <c r="AB82" s="53" t="n"/>
      <c r="AC82" s="58" t="n"/>
      <c r="AD82" s="57" t="n"/>
      <c r="AE82" s="53" t="n"/>
      <c r="AF82" s="58" t="n"/>
      <c r="AG82" s="53" t="n"/>
      <c r="AH82" s="58" t="n"/>
      <c r="AI82" s="58" t="n"/>
      <c r="AJ82" s="48" t="n"/>
    </row>
    <row r="83" outlineLevel="1">
      <c r="A83" s="43" t="n">
        <v>46340</v>
      </c>
      <c r="B83" s="44">
        <f>CHOOSE(WEEKDAY(A83,2),"pon","wt","śr","czw","pt","sob","ndz")</f>
        <v/>
      </c>
      <c r="C83" s="45">
        <f>A83-WEEKDAY(A83,2)+1</f>
        <v/>
      </c>
      <c r="D83" s="44">
        <f>YEAR(A83)&amp;"-"&amp;TEXT(MONTH(A83),"00")</f>
        <v/>
      </c>
      <c r="E83" s="46" t="n"/>
      <c r="F83" s="46" t="n"/>
      <c r="G83" s="47" t="n"/>
      <c r="H83" s="48" t="n"/>
      <c r="I83" s="49" t="n"/>
      <c r="J83" s="47" t="n"/>
      <c r="K83" s="50">
        <f>IF(AND(H83="",I83="",COUNTIF('Zmiany planu'!$C$4:$C$1000,$A83)=0),"",1+COUNTIF('Zmiany planu'!$C$4:$C$1000,$A83))</f>
        <v/>
      </c>
      <c r="L83" s="51">
        <f>IF(COUNTIF('Zmiany planu'!$C$4:$C$1000,$A83)=0,IF(H83="","",H83),INDEX('Zmiany planu'!$G$4:$G$1000,MATCH(INT($A83)&amp;"#"&amp;COUNTIF('Zmiany planu'!$C$4:$C$1000,$A83),'Zmiany planu'!$L$4:$L$1000,0))&amp;"")</f>
        <v/>
      </c>
      <c r="M83" s="52">
        <f>IF(COUNTIF('Zmiany planu'!$C$4:$C$1000,$A83)=0,IF(I83="","",I83),IF(INDEX('Zmiany planu'!$H$4:$H$1000,MATCH(INT($A83)&amp;"#"&amp;COUNTIF('Zmiany planu'!$C$4:$C$1000,$A83),'Zmiany planu'!$L$4:$L$1000,0))="",0,INDEX('Zmiany planu'!$H$4:$H$1000,MATCH(INT($A83)&amp;"#"&amp;COUNTIF('Zmiany planu'!$C$4:$C$1000,$A83),'Zmiany planu'!$L$4:$L$1000,0))))</f>
        <v/>
      </c>
      <c r="N83" s="53" t="n"/>
      <c r="O83" s="53" t="n"/>
      <c r="P83" s="54" t="n"/>
      <c r="Q83" s="55" t="n"/>
      <c r="R83" s="56">
        <f>IF(AND(N(P83)&gt;0,N(Q83)&gt;0),Q83/P83,"")</f>
        <v/>
      </c>
      <c r="S83" s="53" t="n"/>
      <c r="T83" s="53" t="n"/>
      <c r="U83" s="44">
        <f>IF(OR(N(S83)=0,N('Ustawienia'!$B$19)=0),"",IFERROR("Z"&amp;MATCH(S83,'Ustawienia'!$C$23:$C$27,1),"&lt;Z1"))</f>
        <v/>
      </c>
      <c r="V83" s="53" t="n"/>
      <c r="W83" s="44">
        <f>IF(AND(N(V83)&gt;0,N(Q83)&gt;0),ROUND(V83*Q83*1440,0),"")</f>
        <v/>
      </c>
      <c r="X83" s="53" t="n"/>
      <c r="Y83" s="53" t="n"/>
      <c r="Z83" s="53" t="n"/>
      <c r="AA83" s="57" t="n"/>
      <c r="AB83" s="53" t="n"/>
      <c r="AC83" s="58" t="n"/>
      <c r="AD83" s="57" t="n"/>
      <c r="AE83" s="53" t="n"/>
      <c r="AF83" s="58" t="n"/>
      <c r="AG83" s="53" t="n"/>
      <c r="AH83" s="58" t="n"/>
      <c r="AI83" s="58" t="n"/>
      <c r="AJ83" s="48" t="n"/>
    </row>
    <row r="84" outlineLevel="1">
      <c r="A84" s="59" t="n">
        <v>46341</v>
      </c>
      <c r="B84" s="60">
        <f>CHOOSE(WEEKDAY(A84,2),"pon","wt","śr","czw","pt","sob","ndz")</f>
        <v/>
      </c>
      <c r="C84" s="61">
        <f>A84-WEEKDAY(A84,2)+1</f>
        <v/>
      </c>
      <c r="D84" s="60">
        <f>YEAR(A84)&amp;"-"&amp;TEXT(MONTH(A84),"00")</f>
        <v/>
      </c>
      <c r="E84" s="62">
        <f>SUMIFS($M$4:$M$1200,$C$4:$C$1200,$C84)</f>
        <v/>
      </c>
      <c r="F84" s="62">
        <f>SUMIFS($P$4:$P$1200,$C$4:$C$1200,$C84)</f>
        <v/>
      </c>
      <c r="G84" s="63" t="n"/>
      <c r="H84" s="64" t="n"/>
      <c r="I84" s="65" t="n"/>
      <c r="J84" s="63" t="n"/>
      <c r="K84" s="66">
        <f>IF(AND(H84="",I84="",COUNTIF('Zmiany planu'!$C$4:$C$1000,$A84)=0),"",1+COUNTIF('Zmiany planu'!$C$4:$C$1000,$A84))</f>
        <v/>
      </c>
      <c r="L84" s="67">
        <f>IF(COUNTIF('Zmiany planu'!$C$4:$C$1000,$A84)=0,IF(H84="","",H84),INDEX('Zmiany planu'!$G$4:$G$1000,MATCH(INT($A84)&amp;"#"&amp;COUNTIF('Zmiany planu'!$C$4:$C$1000,$A84),'Zmiany planu'!$L$4:$L$1000,0))&amp;"")</f>
        <v/>
      </c>
      <c r="M84" s="68">
        <f>IF(COUNTIF('Zmiany planu'!$C$4:$C$1000,$A84)=0,IF(I84="","",I84),IF(INDEX('Zmiany planu'!$H$4:$H$1000,MATCH(INT($A84)&amp;"#"&amp;COUNTIF('Zmiany planu'!$C$4:$C$1000,$A84),'Zmiany planu'!$L$4:$L$1000,0))="",0,INDEX('Zmiany planu'!$H$4:$H$1000,MATCH(INT($A84)&amp;"#"&amp;COUNTIF('Zmiany planu'!$C$4:$C$1000,$A84),'Zmiany planu'!$L$4:$L$1000,0))))</f>
        <v/>
      </c>
      <c r="N84" s="69" t="n"/>
      <c r="O84" s="69" t="n"/>
      <c r="P84" s="70" t="n"/>
      <c r="Q84" s="71" t="n"/>
      <c r="R84" s="72">
        <f>IF(AND(N(P84)&gt;0,N(Q84)&gt;0),Q84/P84,"")</f>
        <v/>
      </c>
      <c r="S84" s="69" t="n"/>
      <c r="T84" s="69" t="n"/>
      <c r="U84" s="60">
        <f>IF(OR(N(S84)=0,N('Ustawienia'!$B$19)=0),"",IFERROR("Z"&amp;MATCH(S84,'Ustawienia'!$C$23:$C$27,1),"&lt;Z1"))</f>
        <v/>
      </c>
      <c r="V84" s="69" t="n"/>
      <c r="W84" s="60">
        <f>IF(AND(N(V84)&gt;0,N(Q84)&gt;0),ROUND(V84*Q84*1440,0),"")</f>
        <v/>
      </c>
      <c r="X84" s="69" t="n"/>
      <c r="Y84" s="69" t="n"/>
      <c r="Z84" s="69" t="n"/>
      <c r="AA84" s="73" t="n"/>
      <c r="AB84" s="69" t="n"/>
      <c r="AC84" s="74" t="n"/>
      <c r="AD84" s="73" t="n"/>
      <c r="AE84" s="69" t="n"/>
      <c r="AF84" s="74" t="n"/>
      <c r="AG84" s="69" t="n"/>
      <c r="AH84" s="74" t="n"/>
      <c r="AI84" s="74" t="n"/>
      <c r="AJ84" s="64" t="n"/>
    </row>
    <row r="85" outlineLevel="1">
      <c r="A85" s="43" t="n">
        <v>46342</v>
      </c>
      <c r="B85" s="44">
        <f>CHOOSE(WEEKDAY(A85,2),"pon","wt","śr","czw","pt","sob","ndz")</f>
        <v/>
      </c>
      <c r="C85" s="45">
        <f>A85-WEEKDAY(A85,2)+1</f>
        <v/>
      </c>
      <c r="D85" s="44">
        <f>YEAR(A85)&amp;"-"&amp;TEXT(MONTH(A85),"00")</f>
        <v/>
      </c>
      <c r="E85" s="46" t="n"/>
      <c r="F85" s="46" t="n"/>
      <c r="G85" s="47" t="n"/>
      <c r="H85" s="48" t="n"/>
      <c r="I85" s="49" t="n"/>
      <c r="J85" s="47" t="n"/>
      <c r="K85" s="50">
        <f>IF(AND(H85="",I85="",COUNTIF('Zmiany planu'!$C$4:$C$1000,$A85)=0),"",1+COUNTIF('Zmiany planu'!$C$4:$C$1000,$A85))</f>
        <v/>
      </c>
      <c r="L85" s="51">
        <f>IF(COUNTIF('Zmiany planu'!$C$4:$C$1000,$A85)=0,IF(H85="","",H85),INDEX('Zmiany planu'!$G$4:$G$1000,MATCH(INT($A85)&amp;"#"&amp;COUNTIF('Zmiany planu'!$C$4:$C$1000,$A85),'Zmiany planu'!$L$4:$L$1000,0))&amp;"")</f>
        <v/>
      </c>
      <c r="M85" s="52">
        <f>IF(COUNTIF('Zmiany planu'!$C$4:$C$1000,$A85)=0,IF(I85="","",I85),IF(INDEX('Zmiany planu'!$H$4:$H$1000,MATCH(INT($A85)&amp;"#"&amp;COUNTIF('Zmiany planu'!$C$4:$C$1000,$A85),'Zmiany planu'!$L$4:$L$1000,0))="",0,INDEX('Zmiany planu'!$H$4:$H$1000,MATCH(INT($A85)&amp;"#"&amp;COUNTIF('Zmiany planu'!$C$4:$C$1000,$A85),'Zmiany planu'!$L$4:$L$1000,0))))</f>
        <v/>
      </c>
      <c r="N85" s="53" t="n"/>
      <c r="O85" s="53" t="n"/>
      <c r="P85" s="54" t="n"/>
      <c r="Q85" s="55" t="n"/>
      <c r="R85" s="56">
        <f>IF(AND(N(P85)&gt;0,N(Q85)&gt;0),Q85/P85,"")</f>
        <v/>
      </c>
      <c r="S85" s="53" t="n"/>
      <c r="T85" s="53" t="n"/>
      <c r="U85" s="44">
        <f>IF(OR(N(S85)=0,N('Ustawienia'!$B$19)=0),"",IFERROR("Z"&amp;MATCH(S85,'Ustawienia'!$C$23:$C$27,1),"&lt;Z1"))</f>
        <v/>
      </c>
      <c r="V85" s="53" t="n"/>
      <c r="W85" s="44">
        <f>IF(AND(N(V85)&gt;0,N(Q85)&gt;0),ROUND(V85*Q85*1440,0),"")</f>
        <v/>
      </c>
      <c r="X85" s="53" t="n"/>
      <c r="Y85" s="53" t="n"/>
      <c r="Z85" s="53" t="n"/>
      <c r="AA85" s="57" t="n"/>
      <c r="AB85" s="53" t="n"/>
      <c r="AC85" s="58" t="n"/>
      <c r="AD85" s="57" t="n"/>
      <c r="AE85" s="53" t="n"/>
      <c r="AF85" s="58" t="n"/>
      <c r="AG85" s="53" t="n"/>
      <c r="AH85" s="58" t="n"/>
      <c r="AI85" s="58" t="n"/>
      <c r="AJ85" s="48" t="n"/>
    </row>
    <row r="86" outlineLevel="1">
      <c r="A86" s="43" t="n">
        <v>46343</v>
      </c>
      <c r="B86" s="44">
        <f>CHOOSE(WEEKDAY(A86,2),"pon","wt","śr","czw","pt","sob","ndz")</f>
        <v/>
      </c>
      <c r="C86" s="45">
        <f>A86-WEEKDAY(A86,2)+1</f>
        <v/>
      </c>
      <c r="D86" s="44">
        <f>YEAR(A86)&amp;"-"&amp;TEXT(MONTH(A86),"00")</f>
        <v/>
      </c>
      <c r="E86" s="46" t="n"/>
      <c r="F86" s="46" t="n"/>
      <c r="G86" s="47" t="n"/>
      <c r="H86" s="48" t="n"/>
      <c r="I86" s="49" t="n"/>
      <c r="J86" s="47" t="n"/>
      <c r="K86" s="50">
        <f>IF(AND(H86="",I86="",COUNTIF('Zmiany planu'!$C$4:$C$1000,$A86)=0),"",1+COUNTIF('Zmiany planu'!$C$4:$C$1000,$A86))</f>
        <v/>
      </c>
      <c r="L86" s="51">
        <f>IF(COUNTIF('Zmiany planu'!$C$4:$C$1000,$A86)=0,IF(H86="","",H86),INDEX('Zmiany planu'!$G$4:$G$1000,MATCH(INT($A86)&amp;"#"&amp;COUNTIF('Zmiany planu'!$C$4:$C$1000,$A86),'Zmiany planu'!$L$4:$L$1000,0))&amp;"")</f>
        <v/>
      </c>
      <c r="M86" s="52">
        <f>IF(COUNTIF('Zmiany planu'!$C$4:$C$1000,$A86)=0,IF(I86="","",I86),IF(INDEX('Zmiany planu'!$H$4:$H$1000,MATCH(INT($A86)&amp;"#"&amp;COUNTIF('Zmiany planu'!$C$4:$C$1000,$A86),'Zmiany planu'!$L$4:$L$1000,0))="",0,INDEX('Zmiany planu'!$H$4:$H$1000,MATCH(INT($A86)&amp;"#"&amp;COUNTIF('Zmiany planu'!$C$4:$C$1000,$A86),'Zmiany planu'!$L$4:$L$1000,0))))</f>
        <v/>
      </c>
      <c r="N86" s="53" t="n"/>
      <c r="O86" s="53" t="n"/>
      <c r="P86" s="54" t="n"/>
      <c r="Q86" s="55" t="n"/>
      <c r="R86" s="56">
        <f>IF(AND(N(P86)&gt;0,N(Q86)&gt;0),Q86/P86,"")</f>
        <v/>
      </c>
      <c r="S86" s="53" t="n"/>
      <c r="T86" s="53" t="n"/>
      <c r="U86" s="44">
        <f>IF(OR(N(S86)=0,N('Ustawienia'!$B$19)=0),"",IFERROR("Z"&amp;MATCH(S86,'Ustawienia'!$C$23:$C$27,1),"&lt;Z1"))</f>
        <v/>
      </c>
      <c r="V86" s="53" t="n"/>
      <c r="W86" s="44">
        <f>IF(AND(N(V86)&gt;0,N(Q86)&gt;0),ROUND(V86*Q86*1440,0),"")</f>
        <v/>
      </c>
      <c r="X86" s="53" t="n"/>
      <c r="Y86" s="53" t="n"/>
      <c r="Z86" s="53" t="n"/>
      <c r="AA86" s="57" t="n"/>
      <c r="AB86" s="53" t="n"/>
      <c r="AC86" s="58" t="n"/>
      <c r="AD86" s="57" t="n"/>
      <c r="AE86" s="53" t="n"/>
      <c r="AF86" s="58" t="n"/>
      <c r="AG86" s="53" t="n"/>
      <c r="AH86" s="58" t="n"/>
      <c r="AI86" s="58" t="n"/>
      <c r="AJ86" s="48" t="n"/>
    </row>
    <row r="87" outlineLevel="1">
      <c r="A87" s="43" t="n">
        <v>46344</v>
      </c>
      <c r="B87" s="44">
        <f>CHOOSE(WEEKDAY(A87,2),"pon","wt","śr","czw","pt","sob","ndz")</f>
        <v/>
      </c>
      <c r="C87" s="45">
        <f>A87-WEEKDAY(A87,2)+1</f>
        <v/>
      </c>
      <c r="D87" s="44">
        <f>YEAR(A87)&amp;"-"&amp;TEXT(MONTH(A87),"00")</f>
        <v/>
      </c>
      <c r="E87" s="46" t="n"/>
      <c r="F87" s="46" t="n"/>
      <c r="G87" s="47" t="n"/>
      <c r="H87" s="48" t="n"/>
      <c r="I87" s="49" t="n"/>
      <c r="J87" s="47" t="n"/>
      <c r="K87" s="50">
        <f>IF(AND(H87="",I87="",COUNTIF('Zmiany planu'!$C$4:$C$1000,$A87)=0),"",1+COUNTIF('Zmiany planu'!$C$4:$C$1000,$A87))</f>
        <v/>
      </c>
      <c r="L87" s="51">
        <f>IF(COUNTIF('Zmiany planu'!$C$4:$C$1000,$A87)=0,IF(H87="","",H87),INDEX('Zmiany planu'!$G$4:$G$1000,MATCH(INT($A87)&amp;"#"&amp;COUNTIF('Zmiany planu'!$C$4:$C$1000,$A87),'Zmiany planu'!$L$4:$L$1000,0))&amp;"")</f>
        <v/>
      </c>
      <c r="M87" s="52">
        <f>IF(COUNTIF('Zmiany planu'!$C$4:$C$1000,$A87)=0,IF(I87="","",I87),IF(INDEX('Zmiany planu'!$H$4:$H$1000,MATCH(INT($A87)&amp;"#"&amp;COUNTIF('Zmiany planu'!$C$4:$C$1000,$A87),'Zmiany planu'!$L$4:$L$1000,0))="",0,INDEX('Zmiany planu'!$H$4:$H$1000,MATCH(INT($A87)&amp;"#"&amp;COUNTIF('Zmiany planu'!$C$4:$C$1000,$A87),'Zmiany planu'!$L$4:$L$1000,0))))</f>
        <v/>
      </c>
      <c r="N87" s="53" t="n"/>
      <c r="O87" s="53" t="n"/>
      <c r="P87" s="54" t="n"/>
      <c r="Q87" s="55" t="n"/>
      <c r="R87" s="56">
        <f>IF(AND(N(P87)&gt;0,N(Q87)&gt;0),Q87/P87,"")</f>
        <v/>
      </c>
      <c r="S87" s="53" t="n"/>
      <c r="T87" s="53" t="n"/>
      <c r="U87" s="44">
        <f>IF(OR(N(S87)=0,N('Ustawienia'!$B$19)=0),"",IFERROR("Z"&amp;MATCH(S87,'Ustawienia'!$C$23:$C$27,1),"&lt;Z1"))</f>
        <v/>
      </c>
      <c r="V87" s="53" t="n"/>
      <c r="W87" s="44">
        <f>IF(AND(N(V87)&gt;0,N(Q87)&gt;0),ROUND(V87*Q87*1440,0),"")</f>
        <v/>
      </c>
      <c r="X87" s="53" t="n"/>
      <c r="Y87" s="53" t="n"/>
      <c r="Z87" s="53" t="n"/>
      <c r="AA87" s="57" t="n"/>
      <c r="AB87" s="53" t="n"/>
      <c r="AC87" s="58" t="n"/>
      <c r="AD87" s="57" t="n"/>
      <c r="AE87" s="53" t="n"/>
      <c r="AF87" s="58" t="n"/>
      <c r="AG87" s="53" t="n"/>
      <c r="AH87" s="58" t="n"/>
      <c r="AI87" s="58" t="n"/>
      <c r="AJ87" s="48" t="n"/>
    </row>
    <row r="88" outlineLevel="1">
      <c r="A88" s="43" t="n">
        <v>46345</v>
      </c>
      <c r="B88" s="44">
        <f>CHOOSE(WEEKDAY(A88,2),"pon","wt","śr","czw","pt","sob","ndz")</f>
        <v/>
      </c>
      <c r="C88" s="45">
        <f>A88-WEEKDAY(A88,2)+1</f>
        <v/>
      </c>
      <c r="D88" s="44">
        <f>YEAR(A88)&amp;"-"&amp;TEXT(MONTH(A88),"00")</f>
        <v/>
      </c>
      <c r="E88" s="46" t="n"/>
      <c r="F88" s="46" t="n"/>
      <c r="G88" s="47" t="n"/>
      <c r="H88" s="48" t="n"/>
      <c r="I88" s="49" t="n"/>
      <c r="J88" s="47" t="n"/>
      <c r="K88" s="50">
        <f>IF(AND(H88="",I88="",COUNTIF('Zmiany planu'!$C$4:$C$1000,$A88)=0),"",1+COUNTIF('Zmiany planu'!$C$4:$C$1000,$A88))</f>
        <v/>
      </c>
      <c r="L88" s="51">
        <f>IF(COUNTIF('Zmiany planu'!$C$4:$C$1000,$A88)=0,IF(H88="","",H88),INDEX('Zmiany planu'!$G$4:$G$1000,MATCH(INT($A88)&amp;"#"&amp;COUNTIF('Zmiany planu'!$C$4:$C$1000,$A88),'Zmiany planu'!$L$4:$L$1000,0))&amp;"")</f>
        <v/>
      </c>
      <c r="M88" s="52">
        <f>IF(COUNTIF('Zmiany planu'!$C$4:$C$1000,$A88)=0,IF(I88="","",I88),IF(INDEX('Zmiany planu'!$H$4:$H$1000,MATCH(INT($A88)&amp;"#"&amp;COUNTIF('Zmiany planu'!$C$4:$C$1000,$A88),'Zmiany planu'!$L$4:$L$1000,0))="",0,INDEX('Zmiany planu'!$H$4:$H$1000,MATCH(INT($A88)&amp;"#"&amp;COUNTIF('Zmiany planu'!$C$4:$C$1000,$A88),'Zmiany planu'!$L$4:$L$1000,0))))</f>
        <v/>
      </c>
      <c r="N88" s="53" t="n"/>
      <c r="O88" s="53" t="n"/>
      <c r="P88" s="54" t="n"/>
      <c r="Q88" s="55" t="n"/>
      <c r="R88" s="56">
        <f>IF(AND(N(P88)&gt;0,N(Q88)&gt;0),Q88/P88,"")</f>
        <v/>
      </c>
      <c r="S88" s="53" t="n"/>
      <c r="T88" s="53" t="n"/>
      <c r="U88" s="44">
        <f>IF(OR(N(S88)=0,N('Ustawienia'!$B$19)=0),"",IFERROR("Z"&amp;MATCH(S88,'Ustawienia'!$C$23:$C$27,1),"&lt;Z1"))</f>
        <v/>
      </c>
      <c r="V88" s="53" t="n"/>
      <c r="W88" s="44">
        <f>IF(AND(N(V88)&gt;0,N(Q88)&gt;0),ROUND(V88*Q88*1440,0),"")</f>
        <v/>
      </c>
      <c r="X88" s="53" t="n"/>
      <c r="Y88" s="53" t="n"/>
      <c r="Z88" s="53" t="n"/>
      <c r="AA88" s="57" t="n"/>
      <c r="AB88" s="53" t="n"/>
      <c r="AC88" s="58" t="n"/>
      <c r="AD88" s="57" t="n"/>
      <c r="AE88" s="53" t="n"/>
      <c r="AF88" s="58" t="n"/>
      <c r="AG88" s="53" t="n"/>
      <c r="AH88" s="58" t="n"/>
      <c r="AI88" s="58" t="n"/>
      <c r="AJ88" s="48" t="n"/>
    </row>
    <row r="89" outlineLevel="1">
      <c r="A89" s="43" t="n">
        <v>46346</v>
      </c>
      <c r="B89" s="44">
        <f>CHOOSE(WEEKDAY(A89,2),"pon","wt","śr","czw","pt","sob","ndz")</f>
        <v/>
      </c>
      <c r="C89" s="45">
        <f>A89-WEEKDAY(A89,2)+1</f>
        <v/>
      </c>
      <c r="D89" s="44">
        <f>YEAR(A89)&amp;"-"&amp;TEXT(MONTH(A89),"00")</f>
        <v/>
      </c>
      <c r="E89" s="46" t="n"/>
      <c r="F89" s="46" t="n"/>
      <c r="G89" s="47" t="n"/>
      <c r="H89" s="48" t="n"/>
      <c r="I89" s="49" t="n"/>
      <c r="J89" s="47" t="n"/>
      <c r="K89" s="50">
        <f>IF(AND(H89="",I89="",COUNTIF('Zmiany planu'!$C$4:$C$1000,$A89)=0),"",1+COUNTIF('Zmiany planu'!$C$4:$C$1000,$A89))</f>
        <v/>
      </c>
      <c r="L89" s="51">
        <f>IF(COUNTIF('Zmiany planu'!$C$4:$C$1000,$A89)=0,IF(H89="","",H89),INDEX('Zmiany planu'!$G$4:$G$1000,MATCH(INT($A89)&amp;"#"&amp;COUNTIF('Zmiany planu'!$C$4:$C$1000,$A89),'Zmiany planu'!$L$4:$L$1000,0))&amp;"")</f>
        <v/>
      </c>
      <c r="M89" s="52">
        <f>IF(COUNTIF('Zmiany planu'!$C$4:$C$1000,$A89)=0,IF(I89="","",I89),IF(INDEX('Zmiany planu'!$H$4:$H$1000,MATCH(INT($A89)&amp;"#"&amp;COUNTIF('Zmiany planu'!$C$4:$C$1000,$A89),'Zmiany planu'!$L$4:$L$1000,0))="",0,INDEX('Zmiany planu'!$H$4:$H$1000,MATCH(INT($A89)&amp;"#"&amp;COUNTIF('Zmiany planu'!$C$4:$C$1000,$A89),'Zmiany planu'!$L$4:$L$1000,0))))</f>
        <v/>
      </c>
      <c r="N89" s="53" t="n"/>
      <c r="O89" s="53" t="n"/>
      <c r="P89" s="54" t="n"/>
      <c r="Q89" s="55" t="n"/>
      <c r="R89" s="56">
        <f>IF(AND(N(P89)&gt;0,N(Q89)&gt;0),Q89/P89,"")</f>
        <v/>
      </c>
      <c r="S89" s="53" t="n"/>
      <c r="T89" s="53" t="n"/>
      <c r="U89" s="44">
        <f>IF(OR(N(S89)=0,N('Ustawienia'!$B$19)=0),"",IFERROR("Z"&amp;MATCH(S89,'Ustawienia'!$C$23:$C$27,1),"&lt;Z1"))</f>
        <v/>
      </c>
      <c r="V89" s="53" t="n"/>
      <c r="W89" s="44">
        <f>IF(AND(N(V89)&gt;0,N(Q89)&gt;0),ROUND(V89*Q89*1440,0),"")</f>
        <v/>
      </c>
      <c r="X89" s="53" t="n"/>
      <c r="Y89" s="53" t="n"/>
      <c r="Z89" s="53" t="n"/>
      <c r="AA89" s="57" t="n"/>
      <c r="AB89" s="53" t="n"/>
      <c r="AC89" s="58" t="n"/>
      <c r="AD89" s="57" t="n"/>
      <c r="AE89" s="53" t="n"/>
      <c r="AF89" s="58" t="n"/>
      <c r="AG89" s="53" t="n"/>
      <c r="AH89" s="58" t="n"/>
      <c r="AI89" s="58" t="n"/>
      <c r="AJ89" s="48" t="n"/>
    </row>
    <row r="90" outlineLevel="1">
      <c r="A90" s="43" t="n">
        <v>46347</v>
      </c>
      <c r="B90" s="44">
        <f>CHOOSE(WEEKDAY(A90,2),"pon","wt","śr","czw","pt","sob","ndz")</f>
        <v/>
      </c>
      <c r="C90" s="45">
        <f>A90-WEEKDAY(A90,2)+1</f>
        <v/>
      </c>
      <c r="D90" s="44">
        <f>YEAR(A90)&amp;"-"&amp;TEXT(MONTH(A90),"00")</f>
        <v/>
      </c>
      <c r="E90" s="46" t="n"/>
      <c r="F90" s="46" t="n"/>
      <c r="G90" s="47" t="n"/>
      <c r="H90" s="48" t="n"/>
      <c r="I90" s="49" t="n"/>
      <c r="J90" s="47" t="n"/>
      <c r="K90" s="50">
        <f>IF(AND(H90="",I90="",COUNTIF('Zmiany planu'!$C$4:$C$1000,$A90)=0),"",1+COUNTIF('Zmiany planu'!$C$4:$C$1000,$A90))</f>
        <v/>
      </c>
      <c r="L90" s="51">
        <f>IF(COUNTIF('Zmiany planu'!$C$4:$C$1000,$A90)=0,IF(H90="","",H90),INDEX('Zmiany planu'!$G$4:$G$1000,MATCH(INT($A90)&amp;"#"&amp;COUNTIF('Zmiany planu'!$C$4:$C$1000,$A90),'Zmiany planu'!$L$4:$L$1000,0))&amp;"")</f>
        <v/>
      </c>
      <c r="M90" s="52">
        <f>IF(COUNTIF('Zmiany planu'!$C$4:$C$1000,$A90)=0,IF(I90="","",I90),IF(INDEX('Zmiany planu'!$H$4:$H$1000,MATCH(INT($A90)&amp;"#"&amp;COUNTIF('Zmiany planu'!$C$4:$C$1000,$A90),'Zmiany planu'!$L$4:$L$1000,0))="",0,INDEX('Zmiany planu'!$H$4:$H$1000,MATCH(INT($A90)&amp;"#"&amp;COUNTIF('Zmiany planu'!$C$4:$C$1000,$A90),'Zmiany planu'!$L$4:$L$1000,0))))</f>
        <v/>
      </c>
      <c r="N90" s="53" t="n"/>
      <c r="O90" s="53" t="n"/>
      <c r="P90" s="54" t="n"/>
      <c r="Q90" s="55" t="n"/>
      <c r="R90" s="56">
        <f>IF(AND(N(P90)&gt;0,N(Q90)&gt;0),Q90/P90,"")</f>
        <v/>
      </c>
      <c r="S90" s="53" t="n"/>
      <c r="T90" s="53" t="n"/>
      <c r="U90" s="44">
        <f>IF(OR(N(S90)=0,N('Ustawienia'!$B$19)=0),"",IFERROR("Z"&amp;MATCH(S90,'Ustawienia'!$C$23:$C$27,1),"&lt;Z1"))</f>
        <v/>
      </c>
      <c r="V90" s="53" t="n"/>
      <c r="W90" s="44">
        <f>IF(AND(N(V90)&gt;0,N(Q90)&gt;0),ROUND(V90*Q90*1440,0),"")</f>
        <v/>
      </c>
      <c r="X90" s="53" t="n"/>
      <c r="Y90" s="53" t="n"/>
      <c r="Z90" s="53" t="n"/>
      <c r="AA90" s="57" t="n"/>
      <c r="AB90" s="53" t="n"/>
      <c r="AC90" s="58" t="n"/>
      <c r="AD90" s="57" t="n"/>
      <c r="AE90" s="53" t="n"/>
      <c r="AF90" s="58" t="n"/>
      <c r="AG90" s="53" t="n"/>
      <c r="AH90" s="58" t="n"/>
      <c r="AI90" s="58" t="n"/>
      <c r="AJ90" s="48" t="n"/>
    </row>
    <row r="91" outlineLevel="1">
      <c r="A91" s="59" t="n">
        <v>46348</v>
      </c>
      <c r="B91" s="60">
        <f>CHOOSE(WEEKDAY(A91,2),"pon","wt","śr","czw","pt","sob","ndz")</f>
        <v/>
      </c>
      <c r="C91" s="61">
        <f>A91-WEEKDAY(A91,2)+1</f>
        <v/>
      </c>
      <c r="D91" s="60">
        <f>YEAR(A91)&amp;"-"&amp;TEXT(MONTH(A91),"00")</f>
        <v/>
      </c>
      <c r="E91" s="62">
        <f>SUMIFS($M$4:$M$1200,$C$4:$C$1200,$C91)</f>
        <v/>
      </c>
      <c r="F91" s="62">
        <f>SUMIFS($P$4:$P$1200,$C$4:$C$1200,$C91)</f>
        <v/>
      </c>
      <c r="G91" s="63" t="n"/>
      <c r="H91" s="64" t="n"/>
      <c r="I91" s="65" t="n"/>
      <c r="J91" s="63" t="n"/>
      <c r="K91" s="66">
        <f>IF(AND(H91="",I91="",COUNTIF('Zmiany planu'!$C$4:$C$1000,$A91)=0),"",1+COUNTIF('Zmiany planu'!$C$4:$C$1000,$A91))</f>
        <v/>
      </c>
      <c r="L91" s="67">
        <f>IF(COUNTIF('Zmiany planu'!$C$4:$C$1000,$A91)=0,IF(H91="","",H91),INDEX('Zmiany planu'!$G$4:$G$1000,MATCH(INT($A91)&amp;"#"&amp;COUNTIF('Zmiany planu'!$C$4:$C$1000,$A91),'Zmiany planu'!$L$4:$L$1000,0))&amp;"")</f>
        <v/>
      </c>
      <c r="M91" s="68">
        <f>IF(COUNTIF('Zmiany planu'!$C$4:$C$1000,$A91)=0,IF(I91="","",I91),IF(INDEX('Zmiany planu'!$H$4:$H$1000,MATCH(INT($A91)&amp;"#"&amp;COUNTIF('Zmiany planu'!$C$4:$C$1000,$A91),'Zmiany planu'!$L$4:$L$1000,0))="",0,INDEX('Zmiany planu'!$H$4:$H$1000,MATCH(INT($A91)&amp;"#"&amp;COUNTIF('Zmiany planu'!$C$4:$C$1000,$A91),'Zmiany planu'!$L$4:$L$1000,0))))</f>
        <v/>
      </c>
      <c r="N91" s="69" t="n"/>
      <c r="O91" s="69" t="n"/>
      <c r="P91" s="70" t="n"/>
      <c r="Q91" s="71" t="n"/>
      <c r="R91" s="72">
        <f>IF(AND(N(P91)&gt;0,N(Q91)&gt;0),Q91/P91,"")</f>
        <v/>
      </c>
      <c r="S91" s="69" t="n"/>
      <c r="T91" s="69" t="n"/>
      <c r="U91" s="60">
        <f>IF(OR(N(S91)=0,N('Ustawienia'!$B$19)=0),"",IFERROR("Z"&amp;MATCH(S91,'Ustawienia'!$C$23:$C$27,1),"&lt;Z1"))</f>
        <v/>
      </c>
      <c r="V91" s="69" t="n"/>
      <c r="W91" s="60">
        <f>IF(AND(N(V91)&gt;0,N(Q91)&gt;0),ROUND(V91*Q91*1440,0),"")</f>
        <v/>
      </c>
      <c r="X91" s="69" t="n"/>
      <c r="Y91" s="69" t="n"/>
      <c r="Z91" s="69" t="n"/>
      <c r="AA91" s="73" t="n"/>
      <c r="AB91" s="69" t="n"/>
      <c r="AC91" s="74" t="n"/>
      <c r="AD91" s="73" t="n"/>
      <c r="AE91" s="69" t="n"/>
      <c r="AF91" s="74" t="n"/>
      <c r="AG91" s="69" t="n"/>
      <c r="AH91" s="74" t="n"/>
      <c r="AI91" s="74" t="n"/>
      <c r="AJ91" s="64" t="n"/>
    </row>
    <row r="92" outlineLevel="1">
      <c r="A92" s="43" t="n">
        <v>46349</v>
      </c>
      <c r="B92" s="44">
        <f>CHOOSE(WEEKDAY(A92,2),"pon","wt","śr","czw","pt","sob","ndz")</f>
        <v/>
      </c>
      <c r="C92" s="45">
        <f>A92-WEEKDAY(A92,2)+1</f>
        <v/>
      </c>
      <c r="D92" s="44">
        <f>YEAR(A92)&amp;"-"&amp;TEXT(MONTH(A92),"00")</f>
        <v/>
      </c>
      <c r="E92" s="46" t="n"/>
      <c r="F92" s="46" t="n"/>
      <c r="G92" s="47" t="n"/>
      <c r="H92" s="48" t="n"/>
      <c r="I92" s="49" t="n"/>
      <c r="J92" s="47" t="n"/>
      <c r="K92" s="50">
        <f>IF(AND(H92="",I92="",COUNTIF('Zmiany planu'!$C$4:$C$1000,$A92)=0),"",1+COUNTIF('Zmiany planu'!$C$4:$C$1000,$A92))</f>
        <v/>
      </c>
      <c r="L92" s="51">
        <f>IF(COUNTIF('Zmiany planu'!$C$4:$C$1000,$A92)=0,IF(H92="","",H92),INDEX('Zmiany planu'!$G$4:$G$1000,MATCH(INT($A92)&amp;"#"&amp;COUNTIF('Zmiany planu'!$C$4:$C$1000,$A92),'Zmiany planu'!$L$4:$L$1000,0))&amp;"")</f>
        <v/>
      </c>
      <c r="M92" s="52">
        <f>IF(COUNTIF('Zmiany planu'!$C$4:$C$1000,$A92)=0,IF(I92="","",I92),IF(INDEX('Zmiany planu'!$H$4:$H$1000,MATCH(INT($A92)&amp;"#"&amp;COUNTIF('Zmiany planu'!$C$4:$C$1000,$A92),'Zmiany planu'!$L$4:$L$1000,0))="",0,INDEX('Zmiany planu'!$H$4:$H$1000,MATCH(INT($A92)&amp;"#"&amp;COUNTIF('Zmiany planu'!$C$4:$C$1000,$A92),'Zmiany planu'!$L$4:$L$1000,0))))</f>
        <v/>
      </c>
      <c r="N92" s="53" t="n"/>
      <c r="O92" s="53" t="n"/>
      <c r="P92" s="54" t="n"/>
      <c r="Q92" s="55" t="n"/>
      <c r="R92" s="56">
        <f>IF(AND(N(P92)&gt;0,N(Q92)&gt;0),Q92/P92,"")</f>
        <v/>
      </c>
      <c r="S92" s="53" t="n"/>
      <c r="T92" s="53" t="n"/>
      <c r="U92" s="44">
        <f>IF(OR(N(S92)=0,N('Ustawienia'!$B$19)=0),"",IFERROR("Z"&amp;MATCH(S92,'Ustawienia'!$C$23:$C$27,1),"&lt;Z1"))</f>
        <v/>
      </c>
      <c r="V92" s="53" t="n"/>
      <c r="W92" s="44">
        <f>IF(AND(N(V92)&gt;0,N(Q92)&gt;0),ROUND(V92*Q92*1440,0),"")</f>
        <v/>
      </c>
      <c r="X92" s="53" t="n"/>
      <c r="Y92" s="53" t="n"/>
      <c r="Z92" s="53" t="n"/>
      <c r="AA92" s="57" t="n"/>
      <c r="AB92" s="53" t="n"/>
      <c r="AC92" s="58" t="n"/>
      <c r="AD92" s="57" t="n"/>
      <c r="AE92" s="53" t="n"/>
      <c r="AF92" s="58" t="n"/>
      <c r="AG92" s="53" t="n"/>
      <c r="AH92" s="58" t="n"/>
      <c r="AI92" s="58" t="n"/>
      <c r="AJ92" s="48" t="n"/>
    </row>
    <row r="93" outlineLevel="1">
      <c r="A93" s="43" t="n">
        <v>46350</v>
      </c>
      <c r="B93" s="44">
        <f>CHOOSE(WEEKDAY(A93,2),"pon","wt","śr","czw","pt","sob","ndz")</f>
        <v/>
      </c>
      <c r="C93" s="45">
        <f>A93-WEEKDAY(A93,2)+1</f>
        <v/>
      </c>
      <c r="D93" s="44">
        <f>YEAR(A93)&amp;"-"&amp;TEXT(MONTH(A93),"00")</f>
        <v/>
      </c>
      <c r="E93" s="46" t="n"/>
      <c r="F93" s="46" t="n"/>
      <c r="G93" s="47" t="n"/>
      <c r="H93" s="48" t="n"/>
      <c r="I93" s="49" t="n"/>
      <c r="J93" s="47" t="n"/>
      <c r="K93" s="50">
        <f>IF(AND(H93="",I93="",COUNTIF('Zmiany planu'!$C$4:$C$1000,$A93)=0),"",1+COUNTIF('Zmiany planu'!$C$4:$C$1000,$A93))</f>
        <v/>
      </c>
      <c r="L93" s="51">
        <f>IF(COUNTIF('Zmiany planu'!$C$4:$C$1000,$A93)=0,IF(H93="","",H93),INDEX('Zmiany planu'!$G$4:$G$1000,MATCH(INT($A93)&amp;"#"&amp;COUNTIF('Zmiany planu'!$C$4:$C$1000,$A93),'Zmiany planu'!$L$4:$L$1000,0))&amp;"")</f>
        <v/>
      </c>
      <c r="M93" s="52">
        <f>IF(COUNTIF('Zmiany planu'!$C$4:$C$1000,$A93)=0,IF(I93="","",I93),IF(INDEX('Zmiany planu'!$H$4:$H$1000,MATCH(INT($A93)&amp;"#"&amp;COUNTIF('Zmiany planu'!$C$4:$C$1000,$A93),'Zmiany planu'!$L$4:$L$1000,0))="",0,INDEX('Zmiany planu'!$H$4:$H$1000,MATCH(INT($A93)&amp;"#"&amp;COUNTIF('Zmiany planu'!$C$4:$C$1000,$A93),'Zmiany planu'!$L$4:$L$1000,0))))</f>
        <v/>
      </c>
      <c r="N93" s="53" t="n"/>
      <c r="O93" s="53" t="n"/>
      <c r="P93" s="54" t="n"/>
      <c r="Q93" s="55" t="n"/>
      <c r="R93" s="56">
        <f>IF(AND(N(P93)&gt;0,N(Q93)&gt;0),Q93/P93,"")</f>
        <v/>
      </c>
      <c r="S93" s="53" t="n"/>
      <c r="T93" s="53" t="n"/>
      <c r="U93" s="44">
        <f>IF(OR(N(S93)=0,N('Ustawienia'!$B$19)=0),"",IFERROR("Z"&amp;MATCH(S93,'Ustawienia'!$C$23:$C$27,1),"&lt;Z1"))</f>
        <v/>
      </c>
      <c r="V93" s="53" t="n"/>
      <c r="W93" s="44">
        <f>IF(AND(N(V93)&gt;0,N(Q93)&gt;0),ROUND(V93*Q93*1440,0),"")</f>
        <v/>
      </c>
      <c r="X93" s="53" t="n"/>
      <c r="Y93" s="53" t="n"/>
      <c r="Z93" s="53" t="n"/>
      <c r="AA93" s="57" t="n"/>
      <c r="AB93" s="53" t="n"/>
      <c r="AC93" s="58" t="n"/>
      <c r="AD93" s="57" t="n"/>
      <c r="AE93" s="53" t="n"/>
      <c r="AF93" s="58" t="n"/>
      <c r="AG93" s="53" t="n"/>
      <c r="AH93" s="58" t="n"/>
      <c r="AI93" s="58" t="n"/>
      <c r="AJ93" s="48" t="n"/>
    </row>
    <row r="94" outlineLevel="1">
      <c r="A94" s="43" t="n">
        <v>46351</v>
      </c>
      <c r="B94" s="44">
        <f>CHOOSE(WEEKDAY(A94,2),"pon","wt","śr","czw","pt","sob","ndz")</f>
        <v/>
      </c>
      <c r="C94" s="45">
        <f>A94-WEEKDAY(A94,2)+1</f>
        <v/>
      </c>
      <c r="D94" s="44">
        <f>YEAR(A94)&amp;"-"&amp;TEXT(MONTH(A94),"00")</f>
        <v/>
      </c>
      <c r="E94" s="46" t="n"/>
      <c r="F94" s="46" t="n"/>
      <c r="G94" s="47" t="n"/>
      <c r="H94" s="48" t="n"/>
      <c r="I94" s="49" t="n"/>
      <c r="J94" s="47" t="n"/>
      <c r="K94" s="50">
        <f>IF(AND(H94="",I94="",COUNTIF('Zmiany planu'!$C$4:$C$1000,$A94)=0),"",1+COUNTIF('Zmiany planu'!$C$4:$C$1000,$A94))</f>
        <v/>
      </c>
      <c r="L94" s="51">
        <f>IF(COUNTIF('Zmiany planu'!$C$4:$C$1000,$A94)=0,IF(H94="","",H94),INDEX('Zmiany planu'!$G$4:$G$1000,MATCH(INT($A94)&amp;"#"&amp;COUNTIF('Zmiany planu'!$C$4:$C$1000,$A94),'Zmiany planu'!$L$4:$L$1000,0))&amp;"")</f>
        <v/>
      </c>
      <c r="M94" s="52">
        <f>IF(COUNTIF('Zmiany planu'!$C$4:$C$1000,$A94)=0,IF(I94="","",I94),IF(INDEX('Zmiany planu'!$H$4:$H$1000,MATCH(INT($A94)&amp;"#"&amp;COUNTIF('Zmiany planu'!$C$4:$C$1000,$A94),'Zmiany planu'!$L$4:$L$1000,0))="",0,INDEX('Zmiany planu'!$H$4:$H$1000,MATCH(INT($A94)&amp;"#"&amp;COUNTIF('Zmiany planu'!$C$4:$C$1000,$A94),'Zmiany planu'!$L$4:$L$1000,0))))</f>
        <v/>
      </c>
      <c r="N94" s="53" t="n"/>
      <c r="O94" s="53" t="n"/>
      <c r="P94" s="54" t="n"/>
      <c r="Q94" s="55" t="n"/>
      <c r="R94" s="56">
        <f>IF(AND(N(P94)&gt;0,N(Q94)&gt;0),Q94/P94,"")</f>
        <v/>
      </c>
      <c r="S94" s="53" t="n"/>
      <c r="T94" s="53" t="n"/>
      <c r="U94" s="44">
        <f>IF(OR(N(S94)=0,N('Ustawienia'!$B$19)=0),"",IFERROR("Z"&amp;MATCH(S94,'Ustawienia'!$C$23:$C$27,1),"&lt;Z1"))</f>
        <v/>
      </c>
      <c r="V94" s="53" t="n"/>
      <c r="W94" s="44">
        <f>IF(AND(N(V94)&gt;0,N(Q94)&gt;0),ROUND(V94*Q94*1440,0),"")</f>
        <v/>
      </c>
      <c r="X94" s="53" t="n"/>
      <c r="Y94" s="53" t="n"/>
      <c r="Z94" s="53" t="n"/>
      <c r="AA94" s="57" t="n"/>
      <c r="AB94" s="53" t="n"/>
      <c r="AC94" s="58" t="n"/>
      <c r="AD94" s="57" t="n"/>
      <c r="AE94" s="53" t="n"/>
      <c r="AF94" s="58" t="n"/>
      <c r="AG94" s="53" t="n"/>
      <c r="AH94" s="58" t="n"/>
      <c r="AI94" s="58" t="n"/>
      <c r="AJ94" s="48" t="n"/>
    </row>
    <row r="95" outlineLevel="1">
      <c r="A95" s="43" t="n">
        <v>46352</v>
      </c>
      <c r="B95" s="44">
        <f>CHOOSE(WEEKDAY(A95,2),"pon","wt","śr","czw","pt","sob","ndz")</f>
        <v/>
      </c>
      <c r="C95" s="45">
        <f>A95-WEEKDAY(A95,2)+1</f>
        <v/>
      </c>
      <c r="D95" s="44">
        <f>YEAR(A95)&amp;"-"&amp;TEXT(MONTH(A95),"00")</f>
        <v/>
      </c>
      <c r="E95" s="46" t="n"/>
      <c r="F95" s="46" t="n"/>
      <c r="G95" s="47" t="n"/>
      <c r="H95" s="48" t="n"/>
      <c r="I95" s="49" t="n"/>
      <c r="J95" s="47" t="n"/>
      <c r="K95" s="50">
        <f>IF(AND(H95="",I95="",COUNTIF('Zmiany planu'!$C$4:$C$1000,$A95)=0),"",1+COUNTIF('Zmiany planu'!$C$4:$C$1000,$A95))</f>
        <v/>
      </c>
      <c r="L95" s="51">
        <f>IF(COUNTIF('Zmiany planu'!$C$4:$C$1000,$A95)=0,IF(H95="","",H95),INDEX('Zmiany planu'!$G$4:$G$1000,MATCH(INT($A95)&amp;"#"&amp;COUNTIF('Zmiany planu'!$C$4:$C$1000,$A95),'Zmiany planu'!$L$4:$L$1000,0))&amp;"")</f>
        <v/>
      </c>
      <c r="M95" s="52">
        <f>IF(COUNTIF('Zmiany planu'!$C$4:$C$1000,$A95)=0,IF(I95="","",I95),IF(INDEX('Zmiany planu'!$H$4:$H$1000,MATCH(INT($A95)&amp;"#"&amp;COUNTIF('Zmiany planu'!$C$4:$C$1000,$A95),'Zmiany planu'!$L$4:$L$1000,0))="",0,INDEX('Zmiany planu'!$H$4:$H$1000,MATCH(INT($A95)&amp;"#"&amp;COUNTIF('Zmiany planu'!$C$4:$C$1000,$A95),'Zmiany planu'!$L$4:$L$1000,0))))</f>
        <v/>
      </c>
      <c r="N95" s="53" t="n"/>
      <c r="O95" s="53" t="n"/>
      <c r="P95" s="54" t="n"/>
      <c r="Q95" s="55" t="n"/>
      <c r="R95" s="56">
        <f>IF(AND(N(P95)&gt;0,N(Q95)&gt;0),Q95/P95,"")</f>
        <v/>
      </c>
      <c r="S95" s="53" t="n"/>
      <c r="T95" s="53" t="n"/>
      <c r="U95" s="44">
        <f>IF(OR(N(S95)=0,N('Ustawienia'!$B$19)=0),"",IFERROR("Z"&amp;MATCH(S95,'Ustawienia'!$C$23:$C$27,1),"&lt;Z1"))</f>
        <v/>
      </c>
      <c r="V95" s="53" t="n"/>
      <c r="W95" s="44">
        <f>IF(AND(N(V95)&gt;0,N(Q95)&gt;0),ROUND(V95*Q95*1440,0),"")</f>
        <v/>
      </c>
      <c r="X95" s="53" t="n"/>
      <c r="Y95" s="53" t="n"/>
      <c r="Z95" s="53" t="n"/>
      <c r="AA95" s="57" t="n"/>
      <c r="AB95" s="53" t="n"/>
      <c r="AC95" s="58" t="n"/>
      <c r="AD95" s="57" t="n"/>
      <c r="AE95" s="53" t="n"/>
      <c r="AF95" s="58" t="n"/>
      <c r="AG95" s="53" t="n"/>
      <c r="AH95" s="58" t="n"/>
      <c r="AI95" s="58" t="n"/>
      <c r="AJ95" s="48" t="n"/>
    </row>
    <row r="96" outlineLevel="1">
      <c r="A96" s="43" t="n">
        <v>46353</v>
      </c>
      <c r="B96" s="44">
        <f>CHOOSE(WEEKDAY(A96,2),"pon","wt","śr","czw","pt","sob","ndz")</f>
        <v/>
      </c>
      <c r="C96" s="45">
        <f>A96-WEEKDAY(A96,2)+1</f>
        <v/>
      </c>
      <c r="D96" s="44">
        <f>YEAR(A96)&amp;"-"&amp;TEXT(MONTH(A96),"00")</f>
        <v/>
      </c>
      <c r="E96" s="46" t="n"/>
      <c r="F96" s="46" t="n"/>
      <c r="G96" s="47" t="n"/>
      <c r="H96" s="48" t="n"/>
      <c r="I96" s="49" t="n"/>
      <c r="J96" s="47" t="n"/>
      <c r="K96" s="50">
        <f>IF(AND(H96="",I96="",COUNTIF('Zmiany planu'!$C$4:$C$1000,$A96)=0),"",1+COUNTIF('Zmiany planu'!$C$4:$C$1000,$A96))</f>
        <v/>
      </c>
      <c r="L96" s="51">
        <f>IF(COUNTIF('Zmiany planu'!$C$4:$C$1000,$A96)=0,IF(H96="","",H96),INDEX('Zmiany planu'!$G$4:$G$1000,MATCH(INT($A96)&amp;"#"&amp;COUNTIF('Zmiany planu'!$C$4:$C$1000,$A96),'Zmiany planu'!$L$4:$L$1000,0))&amp;"")</f>
        <v/>
      </c>
      <c r="M96" s="52">
        <f>IF(COUNTIF('Zmiany planu'!$C$4:$C$1000,$A96)=0,IF(I96="","",I96),IF(INDEX('Zmiany planu'!$H$4:$H$1000,MATCH(INT($A96)&amp;"#"&amp;COUNTIF('Zmiany planu'!$C$4:$C$1000,$A96),'Zmiany planu'!$L$4:$L$1000,0))="",0,INDEX('Zmiany planu'!$H$4:$H$1000,MATCH(INT($A96)&amp;"#"&amp;COUNTIF('Zmiany planu'!$C$4:$C$1000,$A96),'Zmiany planu'!$L$4:$L$1000,0))))</f>
        <v/>
      </c>
      <c r="N96" s="53" t="n"/>
      <c r="O96" s="53" t="n"/>
      <c r="P96" s="54" t="n"/>
      <c r="Q96" s="55" t="n"/>
      <c r="R96" s="56">
        <f>IF(AND(N(P96)&gt;0,N(Q96)&gt;0),Q96/P96,"")</f>
        <v/>
      </c>
      <c r="S96" s="53" t="n"/>
      <c r="T96" s="53" t="n"/>
      <c r="U96" s="44">
        <f>IF(OR(N(S96)=0,N('Ustawienia'!$B$19)=0),"",IFERROR("Z"&amp;MATCH(S96,'Ustawienia'!$C$23:$C$27,1),"&lt;Z1"))</f>
        <v/>
      </c>
      <c r="V96" s="53" t="n"/>
      <c r="W96" s="44">
        <f>IF(AND(N(V96)&gt;0,N(Q96)&gt;0),ROUND(V96*Q96*1440,0),"")</f>
        <v/>
      </c>
      <c r="X96" s="53" t="n"/>
      <c r="Y96" s="53" t="n"/>
      <c r="Z96" s="53" t="n"/>
      <c r="AA96" s="57" t="n"/>
      <c r="AB96" s="53" t="n"/>
      <c r="AC96" s="58" t="n"/>
      <c r="AD96" s="57" t="n"/>
      <c r="AE96" s="53" t="n"/>
      <c r="AF96" s="58" t="n"/>
      <c r="AG96" s="53" t="n"/>
      <c r="AH96" s="58" t="n"/>
      <c r="AI96" s="58" t="n"/>
      <c r="AJ96" s="48" t="n"/>
    </row>
    <row r="97" outlineLevel="1">
      <c r="A97" s="43" t="n">
        <v>46354</v>
      </c>
      <c r="B97" s="44">
        <f>CHOOSE(WEEKDAY(A97,2),"pon","wt","śr","czw","pt","sob","ndz")</f>
        <v/>
      </c>
      <c r="C97" s="45">
        <f>A97-WEEKDAY(A97,2)+1</f>
        <v/>
      </c>
      <c r="D97" s="44">
        <f>YEAR(A97)&amp;"-"&amp;TEXT(MONTH(A97),"00")</f>
        <v/>
      </c>
      <c r="E97" s="46" t="n"/>
      <c r="F97" s="46" t="n"/>
      <c r="G97" s="47" t="n"/>
      <c r="H97" s="48" t="n"/>
      <c r="I97" s="49" t="n"/>
      <c r="J97" s="47" t="n"/>
      <c r="K97" s="50">
        <f>IF(AND(H97="",I97="",COUNTIF('Zmiany planu'!$C$4:$C$1000,$A97)=0),"",1+COUNTIF('Zmiany planu'!$C$4:$C$1000,$A97))</f>
        <v/>
      </c>
      <c r="L97" s="51">
        <f>IF(COUNTIF('Zmiany planu'!$C$4:$C$1000,$A97)=0,IF(H97="","",H97),INDEX('Zmiany planu'!$G$4:$G$1000,MATCH(INT($A97)&amp;"#"&amp;COUNTIF('Zmiany planu'!$C$4:$C$1000,$A97),'Zmiany planu'!$L$4:$L$1000,0))&amp;"")</f>
        <v/>
      </c>
      <c r="M97" s="52">
        <f>IF(COUNTIF('Zmiany planu'!$C$4:$C$1000,$A97)=0,IF(I97="","",I97),IF(INDEX('Zmiany planu'!$H$4:$H$1000,MATCH(INT($A97)&amp;"#"&amp;COUNTIF('Zmiany planu'!$C$4:$C$1000,$A97),'Zmiany planu'!$L$4:$L$1000,0))="",0,INDEX('Zmiany planu'!$H$4:$H$1000,MATCH(INT($A97)&amp;"#"&amp;COUNTIF('Zmiany planu'!$C$4:$C$1000,$A97),'Zmiany planu'!$L$4:$L$1000,0))))</f>
        <v/>
      </c>
      <c r="N97" s="53" t="n"/>
      <c r="O97" s="53" t="n"/>
      <c r="P97" s="54" t="n"/>
      <c r="Q97" s="55" t="n"/>
      <c r="R97" s="56">
        <f>IF(AND(N(P97)&gt;0,N(Q97)&gt;0),Q97/P97,"")</f>
        <v/>
      </c>
      <c r="S97" s="53" t="n"/>
      <c r="T97" s="53" t="n"/>
      <c r="U97" s="44">
        <f>IF(OR(N(S97)=0,N('Ustawienia'!$B$19)=0),"",IFERROR("Z"&amp;MATCH(S97,'Ustawienia'!$C$23:$C$27,1),"&lt;Z1"))</f>
        <v/>
      </c>
      <c r="V97" s="53" t="n"/>
      <c r="W97" s="44">
        <f>IF(AND(N(V97)&gt;0,N(Q97)&gt;0),ROUND(V97*Q97*1440,0),"")</f>
        <v/>
      </c>
      <c r="X97" s="53" t="n"/>
      <c r="Y97" s="53" t="n"/>
      <c r="Z97" s="53" t="n"/>
      <c r="AA97" s="57" t="n"/>
      <c r="AB97" s="53" t="n"/>
      <c r="AC97" s="58" t="n"/>
      <c r="AD97" s="57" t="n"/>
      <c r="AE97" s="53" t="n"/>
      <c r="AF97" s="58" t="n"/>
      <c r="AG97" s="53" t="n"/>
      <c r="AH97" s="58" t="n"/>
      <c r="AI97" s="58" t="n"/>
      <c r="AJ97" s="48" t="n"/>
    </row>
    <row r="98" outlineLevel="1">
      <c r="A98" s="59" t="n">
        <v>46355</v>
      </c>
      <c r="B98" s="60">
        <f>CHOOSE(WEEKDAY(A98,2),"pon","wt","śr","czw","pt","sob","ndz")</f>
        <v/>
      </c>
      <c r="C98" s="61">
        <f>A98-WEEKDAY(A98,2)+1</f>
        <v/>
      </c>
      <c r="D98" s="60">
        <f>YEAR(A98)&amp;"-"&amp;TEXT(MONTH(A98),"00")</f>
        <v/>
      </c>
      <c r="E98" s="62">
        <f>SUMIFS($M$4:$M$1200,$C$4:$C$1200,$C98)</f>
        <v/>
      </c>
      <c r="F98" s="62">
        <f>SUMIFS($P$4:$P$1200,$C$4:$C$1200,$C98)</f>
        <v/>
      </c>
      <c r="G98" s="63" t="n"/>
      <c r="H98" s="64" t="n"/>
      <c r="I98" s="65" t="n"/>
      <c r="J98" s="63" t="n"/>
      <c r="K98" s="66">
        <f>IF(AND(H98="",I98="",COUNTIF('Zmiany planu'!$C$4:$C$1000,$A98)=0),"",1+COUNTIF('Zmiany planu'!$C$4:$C$1000,$A98))</f>
        <v/>
      </c>
      <c r="L98" s="67">
        <f>IF(COUNTIF('Zmiany planu'!$C$4:$C$1000,$A98)=0,IF(H98="","",H98),INDEX('Zmiany planu'!$G$4:$G$1000,MATCH(INT($A98)&amp;"#"&amp;COUNTIF('Zmiany planu'!$C$4:$C$1000,$A98),'Zmiany planu'!$L$4:$L$1000,0))&amp;"")</f>
        <v/>
      </c>
      <c r="M98" s="68">
        <f>IF(COUNTIF('Zmiany planu'!$C$4:$C$1000,$A98)=0,IF(I98="","",I98),IF(INDEX('Zmiany planu'!$H$4:$H$1000,MATCH(INT($A98)&amp;"#"&amp;COUNTIF('Zmiany planu'!$C$4:$C$1000,$A98),'Zmiany planu'!$L$4:$L$1000,0))="",0,INDEX('Zmiany planu'!$H$4:$H$1000,MATCH(INT($A98)&amp;"#"&amp;COUNTIF('Zmiany planu'!$C$4:$C$1000,$A98),'Zmiany planu'!$L$4:$L$1000,0))))</f>
        <v/>
      </c>
      <c r="N98" s="69" t="n"/>
      <c r="O98" s="69" t="n"/>
      <c r="P98" s="70" t="n"/>
      <c r="Q98" s="71" t="n"/>
      <c r="R98" s="72">
        <f>IF(AND(N(P98)&gt;0,N(Q98)&gt;0),Q98/P98,"")</f>
        <v/>
      </c>
      <c r="S98" s="69" t="n"/>
      <c r="T98" s="69" t="n"/>
      <c r="U98" s="60">
        <f>IF(OR(N(S98)=0,N('Ustawienia'!$B$19)=0),"",IFERROR("Z"&amp;MATCH(S98,'Ustawienia'!$C$23:$C$27,1),"&lt;Z1"))</f>
        <v/>
      </c>
      <c r="V98" s="69" t="n"/>
      <c r="W98" s="60">
        <f>IF(AND(N(V98)&gt;0,N(Q98)&gt;0),ROUND(V98*Q98*1440,0),"")</f>
        <v/>
      </c>
      <c r="X98" s="69" t="n"/>
      <c r="Y98" s="69" t="n"/>
      <c r="Z98" s="69" t="n"/>
      <c r="AA98" s="73" t="n"/>
      <c r="AB98" s="69" t="n"/>
      <c r="AC98" s="74" t="n"/>
      <c r="AD98" s="73" t="n"/>
      <c r="AE98" s="69" t="n"/>
      <c r="AF98" s="74" t="n"/>
      <c r="AG98" s="69" t="n"/>
      <c r="AH98" s="74" t="n"/>
      <c r="AI98" s="74" t="n"/>
      <c r="AJ98" s="64" t="n"/>
    </row>
    <row r="99" outlineLevel="1">
      <c r="A99" s="43" t="n">
        <v>46356</v>
      </c>
      <c r="B99" s="44">
        <f>CHOOSE(WEEKDAY(A99,2),"pon","wt","śr","czw","pt","sob","ndz")</f>
        <v/>
      </c>
      <c r="C99" s="45">
        <f>A99-WEEKDAY(A99,2)+1</f>
        <v/>
      </c>
      <c r="D99" s="44">
        <f>YEAR(A99)&amp;"-"&amp;TEXT(MONTH(A99),"00")</f>
        <v/>
      </c>
      <c r="E99" s="46" t="n"/>
      <c r="F99" s="46" t="n"/>
      <c r="G99" s="47" t="n"/>
      <c r="H99" s="48" t="n"/>
      <c r="I99" s="49" t="n"/>
      <c r="J99" s="47" t="n"/>
      <c r="K99" s="50">
        <f>IF(AND(H99="",I99="",COUNTIF('Zmiany planu'!$C$4:$C$1000,$A99)=0),"",1+COUNTIF('Zmiany planu'!$C$4:$C$1000,$A99))</f>
        <v/>
      </c>
      <c r="L99" s="51">
        <f>IF(COUNTIF('Zmiany planu'!$C$4:$C$1000,$A99)=0,IF(H99="","",H99),INDEX('Zmiany planu'!$G$4:$G$1000,MATCH(INT($A99)&amp;"#"&amp;COUNTIF('Zmiany planu'!$C$4:$C$1000,$A99),'Zmiany planu'!$L$4:$L$1000,0))&amp;"")</f>
        <v/>
      </c>
      <c r="M99" s="52">
        <f>IF(COUNTIF('Zmiany planu'!$C$4:$C$1000,$A99)=0,IF(I99="","",I99),IF(INDEX('Zmiany planu'!$H$4:$H$1000,MATCH(INT($A99)&amp;"#"&amp;COUNTIF('Zmiany planu'!$C$4:$C$1000,$A99),'Zmiany planu'!$L$4:$L$1000,0))="",0,INDEX('Zmiany planu'!$H$4:$H$1000,MATCH(INT($A99)&amp;"#"&amp;COUNTIF('Zmiany planu'!$C$4:$C$1000,$A99),'Zmiany planu'!$L$4:$L$1000,0))))</f>
        <v/>
      </c>
      <c r="N99" s="53" t="n"/>
      <c r="O99" s="53" t="n"/>
      <c r="P99" s="54" t="n"/>
      <c r="Q99" s="55" t="n"/>
      <c r="R99" s="56">
        <f>IF(AND(N(P99)&gt;0,N(Q99)&gt;0),Q99/P99,"")</f>
        <v/>
      </c>
      <c r="S99" s="53" t="n"/>
      <c r="T99" s="53" t="n"/>
      <c r="U99" s="44">
        <f>IF(OR(N(S99)=0,N('Ustawienia'!$B$19)=0),"",IFERROR("Z"&amp;MATCH(S99,'Ustawienia'!$C$23:$C$27,1),"&lt;Z1"))</f>
        <v/>
      </c>
      <c r="V99" s="53" t="n"/>
      <c r="W99" s="44">
        <f>IF(AND(N(V99)&gt;0,N(Q99)&gt;0),ROUND(V99*Q99*1440,0),"")</f>
        <v/>
      </c>
      <c r="X99" s="53" t="n"/>
      <c r="Y99" s="53" t="n"/>
      <c r="Z99" s="53" t="n"/>
      <c r="AA99" s="57" t="n"/>
      <c r="AB99" s="53" t="n"/>
      <c r="AC99" s="58" t="n"/>
      <c r="AD99" s="57" t="n"/>
      <c r="AE99" s="53" t="n"/>
      <c r="AF99" s="58" t="n"/>
      <c r="AG99" s="53" t="n"/>
      <c r="AH99" s="58" t="n"/>
      <c r="AI99" s="58" t="n"/>
      <c r="AJ99" s="48" t="n"/>
    </row>
    <row r="100" ht="22" customHeight="1">
      <c r="A100" s="40" t="inlineStr">
        <is>
          <t>12.2026</t>
        </is>
      </c>
      <c r="B100" s="40" t="n"/>
      <c r="C100" s="40" t="n"/>
      <c r="D100" s="40" t="inlineStr">
        <is>
          <t>2026-12</t>
        </is>
      </c>
      <c r="E100" s="41">
        <f>SUMIFS($M$4:$M$1200,$D$4:$D$1200,$D100)</f>
        <v/>
      </c>
      <c r="F100" s="41">
        <f>SUMIFS($P$4:$P$1200,$D$4:$D$1200,$D100)</f>
        <v/>
      </c>
      <c r="G100" s="40" t="n"/>
      <c r="H100" s="42" t="inlineStr">
        <is>
          <t>GRUDZIEŃ 2026</t>
        </is>
      </c>
      <c r="I100" s="40" t="n"/>
      <c r="J100" s="40" t="n"/>
      <c r="K100" s="40" t="n"/>
      <c r="L100" s="40">
        <f>IF(E100&gt;0,"Realizacja miesiąca: "&amp;ROUND(F100/E100*100,0)&amp;"%  ·  treningi: "&amp;COUNTIFS($D$4:$D$1200,$D100,$P$4:$P$1200,"&gt;0")&amp;"  ·  zmiany planu: "&amp;COUNTIFS('Zmiany planu'!$M$4:$M$1000,$D100),"")</f>
        <v/>
      </c>
      <c r="M100" s="40" t="n"/>
      <c r="N100" s="40" t="n"/>
      <c r="O100" s="40" t="n"/>
      <c r="P100" s="40" t="n"/>
      <c r="Q100" s="40" t="n"/>
      <c r="R100" s="40" t="n"/>
      <c r="S100" s="40" t="n"/>
      <c r="T100" s="40" t="n"/>
      <c r="U100" s="40" t="n"/>
      <c r="V100" s="40" t="n"/>
      <c r="W100" s="40" t="n"/>
      <c r="X100" s="40" t="n"/>
      <c r="Y100" s="40" t="n"/>
      <c r="Z100" s="40" t="n"/>
      <c r="AA100" s="40" t="n"/>
      <c r="AB100" s="40" t="n"/>
      <c r="AC100" s="40" t="n"/>
      <c r="AD100" s="40" t="n"/>
      <c r="AE100" s="40" t="n"/>
      <c r="AF100" s="40" t="n"/>
      <c r="AG100" s="40" t="n"/>
      <c r="AH100" s="40" t="n"/>
      <c r="AI100" s="40" t="n"/>
      <c r="AJ100" s="40" t="n"/>
    </row>
    <row r="101" outlineLevel="1">
      <c r="A101" s="43" t="n">
        <v>46357</v>
      </c>
      <c r="B101" s="44">
        <f>CHOOSE(WEEKDAY(A101,2),"pon","wt","śr","czw","pt","sob","ndz")</f>
        <v/>
      </c>
      <c r="C101" s="45">
        <f>A101-WEEKDAY(A101,2)+1</f>
        <v/>
      </c>
      <c r="D101" s="44">
        <f>YEAR(A101)&amp;"-"&amp;TEXT(MONTH(A101),"00")</f>
        <v/>
      </c>
      <c r="E101" s="46" t="n"/>
      <c r="F101" s="46" t="n"/>
      <c r="G101" s="47" t="n"/>
      <c r="H101" s="48" t="n"/>
      <c r="I101" s="49" t="n"/>
      <c r="J101" s="47" t="n"/>
      <c r="K101" s="50">
        <f>IF(AND(H101="",I101="",COUNTIF('Zmiany planu'!$C$4:$C$1000,$A101)=0),"",1+COUNTIF('Zmiany planu'!$C$4:$C$1000,$A101))</f>
        <v/>
      </c>
      <c r="L101" s="51">
        <f>IF(COUNTIF('Zmiany planu'!$C$4:$C$1000,$A101)=0,IF(H101="","",H101),INDEX('Zmiany planu'!$G$4:$G$1000,MATCH(INT($A101)&amp;"#"&amp;COUNTIF('Zmiany planu'!$C$4:$C$1000,$A101),'Zmiany planu'!$L$4:$L$1000,0))&amp;"")</f>
        <v/>
      </c>
      <c r="M101" s="52">
        <f>IF(COUNTIF('Zmiany planu'!$C$4:$C$1000,$A101)=0,IF(I101="","",I101),IF(INDEX('Zmiany planu'!$H$4:$H$1000,MATCH(INT($A101)&amp;"#"&amp;COUNTIF('Zmiany planu'!$C$4:$C$1000,$A101),'Zmiany planu'!$L$4:$L$1000,0))="",0,INDEX('Zmiany planu'!$H$4:$H$1000,MATCH(INT($A101)&amp;"#"&amp;COUNTIF('Zmiany planu'!$C$4:$C$1000,$A101),'Zmiany planu'!$L$4:$L$1000,0))))</f>
        <v/>
      </c>
      <c r="N101" s="53" t="n"/>
      <c r="O101" s="53" t="n"/>
      <c r="P101" s="54" t="n"/>
      <c r="Q101" s="55" t="n"/>
      <c r="R101" s="56">
        <f>IF(AND(N(P101)&gt;0,N(Q101)&gt;0),Q101/P101,"")</f>
        <v/>
      </c>
      <c r="S101" s="53" t="n"/>
      <c r="T101" s="53" t="n"/>
      <c r="U101" s="44">
        <f>IF(OR(N(S101)=0,N('Ustawienia'!$B$19)=0),"",IFERROR("Z"&amp;MATCH(S101,'Ustawienia'!$C$23:$C$27,1),"&lt;Z1"))</f>
        <v/>
      </c>
      <c r="V101" s="53" t="n"/>
      <c r="W101" s="44">
        <f>IF(AND(N(V101)&gt;0,N(Q101)&gt;0),ROUND(V101*Q101*1440,0),"")</f>
        <v/>
      </c>
      <c r="X101" s="53" t="n"/>
      <c r="Y101" s="53" t="n"/>
      <c r="Z101" s="53" t="n"/>
      <c r="AA101" s="57" t="n"/>
      <c r="AB101" s="53" t="n"/>
      <c r="AC101" s="58" t="n"/>
      <c r="AD101" s="57" t="n"/>
      <c r="AE101" s="53" t="n"/>
      <c r="AF101" s="58" t="n"/>
      <c r="AG101" s="53" t="n"/>
      <c r="AH101" s="58" t="n"/>
      <c r="AI101" s="58" t="n"/>
      <c r="AJ101" s="48" t="n"/>
    </row>
    <row r="102" outlineLevel="1">
      <c r="A102" s="43" t="n">
        <v>46358</v>
      </c>
      <c r="B102" s="44">
        <f>CHOOSE(WEEKDAY(A102,2),"pon","wt","śr","czw","pt","sob","ndz")</f>
        <v/>
      </c>
      <c r="C102" s="45">
        <f>A102-WEEKDAY(A102,2)+1</f>
        <v/>
      </c>
      <c r="D102" s="44">
        <f>YEAR(A102)&amp;"-"&amp;TEXT(MONTH(A102),"00")</f>
        <v/>
      </c>
      <c r="E102" s="46" t="n"/>
      <c r="F102" s="46" t="n"/>
      <c r="G102" s="47" t="n"/>
      <c r="H102" s="48" t="n"/>
      <c r="I102" s="49" t="n"/>
      <c r="J102" s="47" t="n"/>
      <c r="K102" s="50">
        <f>IF(AND(H102="",I102="",COUNTIF('Zmiany planu'!$C$4:$C$1000,$A102)=0),"",1+COUNTIF('Zmiany planu'!$C$4:$C$1000,$A102))</f>
        <v/>
      </c>
      <c r="L102" s="51">
        <f>IF(COUNTIF('Zmiany planu'!$C$4:$C$1000,$A102)=0,IF(H102="","",H102),INDEX('Zmiany planu'!$G$4:$G$1000,MATCH(INT($A102)&amp;"#"&amp;COUNTIF('Zmiany planu'!$C$4:$C$1000,$A102),'Zmiany planu'!$L$4:$L$1000,0))&amp;"")</f>
        <v/>
      </c>
      <c r="M102" s="52">
        <f>IF(COUNTIF('Zmiany planu'!$C$4:$C$1000,$A102)=0,IF(I102="","",I102),IF(INDEX('Zmiany planu'!$H$4:$H$1000,MATCH(INT($A102)&amp;"#"&amp;COUNTIF('Zmiany planu'!$C$4:$C$1000,$A102),'Zmiany planu'!$L$4:$L$1000,0))="",0,INDEX('Zmiany planu'!$H$4:$H$1000,MATCH(INT($A102)&amp;"#"&amp;COUNTIF('Zmiany planu'!$C$4:$C$1000,$A102),'Zmiany planu'!$L$4:$L$1000,0))))</f>
        <v/>
      </c>
      <c r="N102" s="53" t="n"/>
      <c r="O102" s="53" t="n"/>
      <c r="P102" s="54" t="n"/>
      <c r="Q102" s="55" t="n"/>
      <c r="R102" s="56">
        <f>IF(AND(N(P102)&gt;0,N(Q102)&gt;0),Q102/P102,"")</f>
        <v/>
      </c>
      <c r="S102" s="53" t="n"/>
      <c r="T102" s="53" t="n"/>
      <c r="U102" s="44">
        <f>IF(OR(N(S102)=0,N('Ustawienia'!$B$19)=0),"",IFERROR("Z"&amp;MATCH(S102,'Ustawienia'!$C$23:$C$27,1),"&lt;Z1"))</f>
        <v/>
      </c>
      <c r="V102" s="53" t="n"/>
      <c r="W102" s="44">
        <f>IF(AND(N(V102)&gt;0,N(Q102)&gt;0),ROUND(V102*Q102*1440,0),"")</f>
        <v/>
      </c>
      <c r="X102" s="53" t="n"/>
      <c r="Y102" s="53" t="n"/>
      <c r="Z102" s="53" t="n"/>
      <c r="AA102" s="57" t="n"/>
      <c r="AB102" s="53" t="n"/>
      <c r="AC102" s="58" t="n"/>
      <c r="AD102" s="57" t="n"/>
      <c r="AE102" s="53" t="n"/>
      <c r="AF102" s="58" t="n"/>
      <c r="AG102" s="53" t="n"/>
      <c r="AH102" s="58" t="n"/>
      <c r="AI102" s="58" t="n"/>
      <c r="AJ102" s="48" t="n"/>
    </row>
    <row r="103" outlineLevel="1">
      <c r="A103" s="43" t="n">
        <v>46359</v>
      </c>
      <c r="B103" s="44">
        <f>CHOOSE(WEEKDAY(A103,2),"pon","wt","śr","czw","pt","sob","ndz")</f>
        <v/>
      </c>
      <c r="C103" s="45">
        <f>A103-WEEKDAY(A103,2)+1</f>
        <v/>
      </c>
      <c r="D103" s="44">
        <f>YEAR(A103)&amp;"-"&amp;TEXT(MONTH(A103),"00")</f>
        <v/>
      </c>
      <c r="E103" s="46" t="n"/>
      <c r="F103" s="46" t="n"/>
      <c r="G103" s="47" t="n"/>
      <c r="H103" s="48" t="n"/>
      <c r="I103" s="49" t="n"/>
      <c r="J103" s="47" t="n"/>
      <c r="K103" s="50">
        <f>IF(AND(H103="",I103="",COUNTIF('Zmiany planu'!$C$4:$C$1000,$A103)=0),"",1+COUNTIF('Zmiany planu'!$C$4:$C$1000,$A103))</f>
        <v/>
      </c>
      <c r="L103" s="51">
        <f>IF(COUNTIF('Zmiany planu'!$C$4:$C$1000,$A103)=0,IF(H103="","",H103),INDEX('Zmiany planu'!$G$4:$G$1000,MATCH(INT($A103)&amp;"#"&amp;COUNTIF('Zmiany planu'!$C$4:$C$1000,$A103),'Zmiany planu'!$L$4:$L$1000,0))&amp;"")</f>
        <v/>
      </c>
      <c r="M103" s="52">
        <f>IF(COUNTIF('Zmiany planu'!$C$4:$C$1000,$A103)=0,IF(I103="","",I103),IF(INDEX('Zmiany planu'!$H$4:$H$1000,MATCH(INT($A103)&amp;"#"&amp;COUNTIF('Zmiany planu'!$C$4:$C$1000,$A103),'Zmiany planu'!$L$4:$L$1000,0))="",0,INDEX('Zmiany planu'!$H$4:$H$1000,MATCH(INT($A103)&amp;"#"&amp;COUNTIF('Zmiany planu'!$C$4:$C$1000,$A103),'Zmiany planu'!$L$4:$L$1000,0))))</f>
        <v/>
      </c>
      <c r="N103" s="53" t="n"/>
      <c r="O103" s="53" t="n"/>
      <c r="P103" s="54" t="n"/>
      <c r="Q103" s="55" t="n"/>
      <c r="R103" s="56">
        <f>IF(AND(N(P103)&gt;0,N(Q103)&gt;0),Q103/P103,"")</f>
        <v/>
      </c>
      <c r="S103" s="53" t="n"/>
      <c r="T103" s="53" t="n"/>
      <c r="U103" s="44">
        <f>IF(OR(N(S103)=0,N('Ustawienia'!$B$19)=0),"",IFERROR("Z"&amp;MATCH(S103,'Ustawienia'!$C$23:$C$27,1),"&lt;Z1"))</f>
        <v/>
      </c>
      <c r="V103" s="53" t="n"/>
      <c r="W103" s="44">
        <f>IF(AND(N(V103)&gt;0,N(Q103)&gt;0),ROUND(V103*Q103*1440,0),"")</f>
        <v/>
      </c>
      <c r="X103" s="53" t="n"/>
      <c r="Y103" s="53" t="n"/>
      <c r="Z103" s="53" t="n"/>
      <c r="AA103" s="57" t="n"/>
      <c r="AB103" s="53" t="n"/>
      <c r="AC103" s="58" t="n"/>
      <c r="AD103" s="57" t="n"/>
      <c r="AE103" s="53" t="n"/>
      <c r="AF103" s="58" t="n"/>
      <c r="AG103" s="53" t="n"/>
      <c r="AH103" s="58" t="n"/>
      <c r="AI103" s="58" t="n"/>
      <c r="AJ103" s="48" t="n"/>
    </row>
    <row r="104" outlineLevel="1">
      <c r="A104" s="43" t="n">
        <v>46360</v>
      </c>
      <c r="B104" s="44">
        <f>CHOOSE(WEEKDAY(A104,2),"pon","wt","śr","czw","pt","sob","ndz")</f>
        <v/>
      </c>
      <c r="C104" s="45">
        <f>A104-WEEKDAY(A104,2)+1</f>
        <v/>
      </c>
      <c r="D104" s="44">
        <f>YEAR(A104)&amp;"-"&amp;TEXT(MONTH(A104),"00")</f>
        <v/>
      </c>
      <c r="E104" s="46" t="n"/>
      <c r="F104" s="46" t="n"/>
      <c r="G104" s="47" t="n"/>
      <c r="H104" s="48" t="n"/>
      <c r="I104" s="49" t="n"/>
      <c r="J104" s="47" t="n"/>
      <c r="K104" s="50">
        <f>IF(AND(H104="",I104="",COUNTIF('Zmiany planu'!$C$4:$C$1000,$A104)=0),"",1+COUNTIF('Zmiany planu'!$C$4:$C$1000,$A104))</f>
        <v/>
      </c>
      <c r="L104" s="51">
        <f>IF(COUNTIF('Zmiany planu'!$C$4:$C$1000,$A104)=0,IF(H104="","",H104),INDEX('Zmiany planu'!$G$4:$G$1000,MATCH(INT($A104)&amp;"#"&amp;COUNTIF('Zmiany planu'!$C$4:$C$1000,$A104),'Zmiany planu'!$L$4:$L$1000,0))&amp;"")</f>
        <v/>
      </c>
      <c r="M104" s="52">
        <f>IF(COUNTIF('Zmiany planu'!$C$4:$C$1000,$A104)=0,IF(I104="","",I104),IF(INDEX('Zmiany planu'!$H$4:$H$1000,MATCH(INT($A104)&amp;"#"&amp;COUNTIF('Zmiany planu'!$C$4:$C$1000,$A104),'Zmiany planu'!$L$4:$L$1000,0))="",0,INDEX('Zmiany planu'!$H$4:$H$1000,MATCH(INT($A104)&amp;"#"&amp;COUNTIF('Zmiany planu'!$C$4:$C$1000,$A104),'Zmiany planu'!$L$4:$L$1000,0))))</f>
        <v/>
      </c>
      <c r="N104" s="53" t="n"/>
      <c r="O104" s="53" t="n"/>
      <c r="P104" s="54" t="n"/>
      <c r="Q104" s="55" t="n"/>
      <c r="R104" s="56">
        <f>IF(AND(N(P104)&gt;0,N(Q104)&gt;0),Q104/P104,"")</f>
        <v/>
      </c>
      <c r="S104" s="53" t="n"/>
      <c r="T104" s="53" t="n"/>
      <c r="U104" s="44">
        <f>IF(OR(N(S104)=0,N('Ustawienia'!$B$19)=0),"",IFERROR("Z"&amp;MATCH(S104,'Ustawienia'!$C$23:$C$27,1),"&lt;Z1"))</f>
        <v/>
      </c>
      <c r="V104" s="53" t="n"/>
      <c r="W104" s="44">
        <f>IF(AND(N(V104)&gt;0,N(Q104)&gt;0),ROUND(V104*Q104*1440,0),"")</f>
        <v/>
      </c>
      <c r="X104" s="53" t="n"/>
      <c r="Y104" s="53" t="n"/>
      <c r="Z104" s="53" t="n"/>
      <c r="AA104" s="57" t="n"/>
      <c r="AB104" s="53" t="n"/>
      <c r="AC104" s="58" t="n"/>
      <c r="AD104" s="57" t="n"/>
      <c r="AE104" s="53" t="n"/>
      <c r="AF104" s="58" t="n"/>
      <c r="AG104" s="53" t="n"/>
      <c r="AH104" s="58" t="n"/>
      <c r="AI104" s="58" t="n"/>
      <c r="AJ104" s="48" t="n"/>
    </row>
    <row r="105" outlineLevel="1">
      <c r="A105" s="43" t="n">
        <v>46361</v>
      </c>
      <c r="B105" s="44">
        <f>CHOOSE(WEEKDAY(A105,2),"pon","wt","śr","czw","pt","sob","ndz")</f>
        <v/>
      </c>
      <c r="C105" s="45">
        <f>A105-WEEKDAY(A105,2)+1</f>
        <v/>
      </c>
      <c r="D105" s="44">
        <f>YEAR(A105)&amp;"-"&amp;TEXT(MONTH(A105),"00")</f>
        <v/>
      </c>
      <c r="E105" s="46" t="n"/>
      <c r="F105" s="46" t="n"/>
      <c r="G105" s="47" t="n"/>
      <c r="H105" s="48" t="n"/>
      <c r="I105" s="49" t="n"/>
      <c r="J105" s="47" t="n"/>
      <c r="K105" s="50">
        <f>IF(AND(H105="",I105="",COUNTIF('Zmiany planu'!$C$4:$C$1000,$A105)=0),"",1+COUNTIF('Zmiany planu'!$C$4:$C$1000,$A105))</f>
        <v/>
      </c>
      <c r="L105" s="51">
        <f>IF(COUNTIF('Zmiany planu'!$C$4:$C$1000,$A105)=0,IF(H105="","",H105),INDEX('Zmiany planu'!$G$4:$G$1000,MATCH(INT($A105)&amp;"#"&amp;COUNTIF('Zmiany planu'!$C$4:$C$1000,$A105),'Zmiany planu'!$L$4:$L$1000,0))&amp;"")</f>
        <v/>
      </c>
      <c r="M105" s="52">
        <f>IF(COUNTIF('Zmiany planu'!$C$4:$C$1000,$A105)=0,IF(I105="","",I105),IF(INDEX('Zmiany planu'!$H$4:$H$1000,MATCH(INT($A105)&amp;"#"&amp;COUNTIF('Zmiany planu'!$C$4:$C$1000,$A105),'Zmiany planu'!$L$4:$L$1000,0))="",0,INDEX('Zmiany planu'!$H$4:$H$1000,MATCH(INT($A105)&amp;"#"&amp;COUNTIF('Zmiany planu'!$C$4:$C$1000,$A105),'Zmiany planu'!$L$4:$L$1000,0))))</f>
        <v/>
      </c>
      <c r="N105" s="53" t="n"/>
      <c r="O105" s="53" t="n"/>
      <c r="P105" s="54" t="n"/>
      <c r="Q105" s="55" t="n"/>
      <c r="R105" s="56">
        <f>IF(AND(N(P105)&gt;0,N(Q105)&gt;0),Q105/P105,"")</f>
        <v/>
      </c>
      <c r="S105" s="53" t="n"/>
      <c r="T105" s="53" t="n"/>
      <c r="U105" s="44">
        <f>IF(OR(N(S105)=0,N('Ustawienia'!$B$19)=0),"",IFERROR("Z"&amp;MATCH(S105,'Ustawienia'!$C$23:$C$27,1),"&lt;Z1"))</f>
        <v/>
      </c>
      <c r="V105" s="53" t="n"/>
      <c r="W105" s="44">
        <f>IF(AND(N(V105)&gt;0,N(Q105)&gt;0),ROUND(V105*Q105*1440,0),"")</f>
        <v/>
      </c>
      <c r="X105" s="53" t="n"/>
      <c r="Y105" s="53" t="n"/>
      <c r="Z105" s="53" t="n"/>
      <c r="AA105" s="57" t="n"/>
      <c r="AB105" s="53" t="n"/>
      <c r="AC105" s="58" t="n"/>
      <c r="AD105" s="57" t="n"/>
      <c r="AE105" s="53" t="n"/>
      <c r="AF105" s="58" t="n"/>
      <c r="AG105" s="53" t="n"/>
      <c r="AH105" s="58" t="n"/>
      <c r="AI105" s="58" t="n"/>
      <c r="AJ105" s="48" t="n"/>
    </row>
    <row r="106" outlineLevel="1">
      <c r="A106" s="59" t="n">
        <v>46362</v>
      </c>
      <c r="B106" s="60">
        <f>CHOOSE(WEEKDAY(A106,2),"pon","wt","śr","czw","pt","sob","ndz")</f>
        <v/>
      </c>
      <c r="C106" s="61">
        <f>A106-WEEKDAY(A106,2)+1</f>
        <v/>
      </c>
      <c r="D106" s="60">
        <f>YEAR(A106)&amp;"-"&amp;TEXT(MONTH(A106),"00")</f>
        <v/>
      </c>
      <c r="E106" s="62">
        <f>SUMIFS($M$4:$M$1200,$C$4:$C$1200,$C106)</f>
        <v/>
      </c>
      <c r="F106" s="62">
        <f>SUMIFS($P$4:$P$1200,$C$4:$C$1200,$C106)</f>
        <v/>
      </c>
      <c r="G106" s="63" t="n"/>
      <c r="H106" s="64" t="n"/>
      <c r="I106" s="65" t="n"/>
      <c r="J106" s="63" t="n"/>
      <c r="K106" s="66">
        <f>IF(AND(H106="",I106="",COUNTIF('Zmiany planu'!$C$4:$C$1000,$A106)=0),"",1+COUNTIF('Zmiany planu'!$C$4:$C$1000,$A106))</f>
        <v/>
      </c>
      <c r="L106" s="67">
        <f>IF(COUNTIF('Zmiany planu'!$C$4:$C$1000,$A106)=0,IF(H106="","",H106),INDEX('Zmiany planu'!$G$4:$G$1000,MATCH(INT($A106)&amp;"#"&amp;COUNTIF('Zmiany planu'!$C$4:$C$1000,$A106),'Zmiany planu'!$L$4:$L$1000,0))&amp;"")</f>
        <v/>
      </c>
      <c r="M106" s="68">
        <f>IF(COUNTIF('Zmiany planu'!$C$4:$C$1000,$A106)=0,IF(I106="","",I106),IF(INDEX('Zmiany planu'!$H$4:$H$1000,MATCH(INT($A106)&amp;"#"&amp;COUNTIF('Zmiany planu'!$C$4:$C$1000,$A106),'Zmiany planu'!$L$4:$L$1000,0))="",0,INDEX('Zmiany planu'!$H$4:$H$1000,MATCH(INT($A106)&amp;"#"&amp;COUNTIF('Zmiany planu'!$C$4:$C$1000,$A106),'Zmiany planu'!$L$4:$L$1000,0))))</f>
        <v/>
      </c>
      <c r="N106" s="69" t="n"/>
      <c r="O106" s="69" t="n"/>
      <c r="P106" s="70" t="n"/>
      <c r="Q106" s="71" t="n"/>
      <c r="R106" s="72">
        <f>IF(AND(N(P106)&gt;0,N(Q106)&gt;0),Q106/P106,"")</f>
        <v/>
      </c>
      <c r="S106" s="69" t="n"/>
      <c r="T106" s="69" t="n"/>
      <c r="U106" s="60">
        <f>IF(OR(N(S106)=0,N('Ustawienia'!$B$19)=0),"",IFERROR("Z"&amp;MATCH(S106,'Ustawienia'!$C$23:$C$27,1),"&lt;Z1"))</f>
        <v/>
      </c>
      <c r="V106" s="69" t="n"/>
      <c r="W106" s="60">
        <f>IF(AND(N(V106)&gt;0,N(Q106)&gt;0),ROUND(V106*Q106*1440,0),"")</f>
        <v/>
      </c>
      <c r="X106" s="69" t="n"/>
      <c r="Y106" s="69" t="n"/>
      <c r="Z106" s="69" t="n"/>
      <c r="AA106" s="73" t="n"/>
      <c r="AB106" s="69" t="n"/>
      <c r="AC106" s="74" t="n"/>
      <c r="AD106" s="73" t="n"/>
      <c r="AE106" s="69" t="n"/>
      <c r="AF106" s="74" t="n"/>
      <c r="AG106" s="69" t="n"/>
      <c r="AH106" s="74" t="n"/>
      <c r="AI106" s="74" t="n"/>
      <c r="AJ106" s="64" t="n"/>
    </row>
    <row r="107" outlineLevel="1">
      <c r="A107" s="43" t="n">
        <v>46363</v>
      </c>
      <c r="B107" s="44">
        <f>CHOOSE(WEEKDAY(A107,2),"pon","wt","śr","czw","pt","sob","ndz")</f>
        <v/>
      </c>
      <c r="C107" s="45">
        <f>A107-WEEKDAY(A107,2)+1</f>
        <v/>
      </c>
      <c r="D107" s="44">
        <f>YEAR(A107)&amp;"-"&amp;TEXT(MONTH(A107),"00")</f>
        <v/>
      </c>
      <c r="E107" s="46" t="n"/>
      <c r="F107" s="46" t="n"/>
      <c r="G107" s="47" t="n"/>
      <c r="H107" s="48" t="n"/>
      <c r="I107" s="49" t="n"/>
      <c r="J107" s="47" t="n"/>
      <c r="K107" s="50">
        <f>IF(AND(H107="",I107="",COUNTIF('Zmiany planu'!$C$4:$C$1000,$A107)=0),"",1+COUNTIF('Zmiany planu'!$C$4:$C$1000,$A107))</f>
        <v/>
      </c>
      <c r="L107" s="51">
        <f>IF(COUNTIF('Zmiany planu'!$C$4:$C$1000,$A107)=0,IF(H107="","",H107),INDEX('Zmiany planu'!$G$4:$G$1000,MATCH(INT($A107)&amp;"#"&amp;COUNTIF('Zmiany planu'!$C$4:$C$1000,$A107),'Zmiany planu'!$L$4:$L$1000,0))&amp;"")</f>
        <v/>
      </c>
      <c r="M107" s="52">
        <f>IF(COUNTIF('Zmiany planu'!$C$4:$C$1000,$A107)=0,IF(I107="","",I107),IF(INDEX('Zmiany planu'!$H$4:$H$1000,MATCH(INT($A107)&amp;"#"&amp;COUNTIF('Zmiany planu'!$C$4:$C$1000,$A107),'Zmiany planu'!$L$4:$L$1000,0))="",0,INDEX('Zmiany planu'!$H$4:$H$1000,MATCH(INT($A107)&amp;"#"&amp;COUNTIF('Zmiany planu'!$C$4:$C$1000,$A107),'Zmiany planu'!$L$4:$L$1000,0))))</f>
        <v/>
      </c>
      <c r="N107" s="53" t="n"/>
      <c r="O107" s="53" t="n"/>
      <c r="P107" s="54" t="n"/>
      <c r="Q107" s="55" t="n"/>
      <c r="R107" s="56">
        <f>IF(AND(N(P107)&gt;0,N(Q107)&gt;0),Q107/P107,"")</f>
        <v/>
      </c>
      <c r="S107" s="53" t="n"/>
      <c r="T107" s="53" t="n"/>
      <c r="U107" s="44">
        <f>IF(OR(N(S107)=0,N('Ustawienia'!$B$19)=0),"",IFERROR("Z"&amp;MATCH(S107,'Ustawienia'!$C$23:$C$27,1),"&lt;Z1"))</f>
        <v/>
      </c>
      <c r="V107" s="53" t="n"/>
      <c r="W107" s="44">
        <f>IF(AND(N(V107)&gt;0,N(Q107)&gt;0),ROUND(V107*Q107*1440,0),"")</f>
        <v/>
      </c>
      <c r="X107" s="53" t="n"/>
      <c r="Y107" s="53" t="n"/>
      <c r="Z107" s="53" t="n"/>
      <c r="AA107" s="57" t="n"/>
      <c r="AB107" s="53" t="n"/>
      <c r="AC107" s="58" t="n"/>
      <c r="AD107" s="57" t="n"/>
      <c r="AE107" s="53" t="n"/>
      <c r="AF107" s="58" t="n"/>
      <c r="AG107" s="53" t="n"/>
      <c r="AH107" s="58" t="n"/>
      <c r="AI107" s="58" t="n"/>
      <c r="AJ107" s="48" t="n"/>
    </row>
    <row r="108" outlineLevel="1">
      <c r="A108" s="43" t="n">
        <v>46364</v>
      </c>
      <c r="B108" s="44">
        <f>CHOOSE(WEEKDAY(A108,2),"pon","wt","śr","czw","pt","sob","ndz")</f>
        <v/>
      </c>
      <c r="C108" s="45">
        <f>A108-WEEKDAY(A108,2)+1</f>
        <v/>
      </c>
      <c r="D108" s="44">
        <f>YEAR(A108)&amp;"-"&amp;TEXT(MONTH(A108),"00")</f>
        <v/>
      </c>
      <c r="E108" s="46" t="n"/>
      <c r="F108" s="46" t="n"/>
      <c r="G108" s="47" t="n"/>
      <c r="H108" s="48" t="n"/>
      <c r="I108" s="49" t="n"/>
      <c r="J108" s="47" t="n"/>
      <c r="K108" s="50">
        <f>IF(AND(H108="",I108="",COUNTIF('Zmiany planu'!$C$4:$C$1000,$A108)=0),"",1+COUNTIF('Zmiany planu'!$C$4:$C$1000,$A108))</f>
        <v/>
      </c>
      <c r="L108" s="51">
        <f>IF(COUNTIF('Zmiany planu'!$C$4:$C$1000,$A108)=0,IF(H108="","",H108),INDEX('Zmiany planu'!$G$4:$G$1000,MATCH(INT($A108)&amp;"#"&amp;COUNTIF('Zmiany planu'!$C$4:$C$1000,$A108),'Zmiany planu'!$L$4:$L$1000,0))&amp;"")</f>
        <v/>
      </c>
      <c r="M108" s="52">
        <f>IF(COUNTIF('Zmiany planu'!$C$4:$C$1000,$A108)=0,IF(I108="","",I108),IF(INDEX('Zmiany planu'!$H$4:$H$1000,MATCH(INT($A108)&amp;"#"&amp;COUNTIF('Zmiany planu'!$C$4:$C$1000,$A108),'Zmiany planu'!$L$4:$L$1000,0))="",0,INDEX('Zmiany planu'!$H$4:$H$1000,MATCH(INT($A108)&amp;"#"&amp;COUNTIF('Zmiany planu'!$C$4:$C$1000,$A108),'Zmiany planu'!$L$4:$L$1000,0))))</f>
        <v/>
      </c>
      <c r="N108" s="53" t="n"/>
      <c r="O108" s="53" t="n"/>
      <c r="P108" s="54" t="n"/>
      <c r="Q108" s="55" t="n"/>
      <c r="R108" s="56">
        <f>IF(AND(N(P108)&gt;0,N(Q108)&gt;0),Q108/P108,"")</f>
        <v/>
      </c>
      <c r="S108" s="53" t="n"/>
      <c r="T108" s="53" t="n"/>
      <c r="U108" s="44">
        <f>IF(OR(N(S108)=0,N('Ustawienia'!$B$19)=0),"",IFERROR("Z"&amp;MATCH(S108,'Ustawienia'!$C$23:$C$27,1),"&lt;Z1"))</f>
        <v/>
      </c>
      <c r="V108" s="53" t="n"/>
      <c r="W108" s="44">
        <f>IF(AND(N(V108)&gt;0,N(Q108)&gt;0),ROUND(V108*Q108*1440,0),"")</f>
        <v/>
      </c>
      <c r="X108" s="53" t="n"/>
      <c r="Y108" s="53" t="n"/>
      <c r="Z108" s="53" t="n"/>
      <c r="AA108" s="57" t="n"/>
      <c r="AB108" s="53" t="n"/>
      <c r="AC108" s="58" t="n"/>
      <c r="AD108" s="57" t="n"/>
      <c r="AE108" s="53" t="n"/>
      <c r="AF108" s="58" t="n"/>
      <c r="AG108" s="53" t="n"/>
      <c r="AH108" s="58" t="n"/>
      <c r="AI108" s="58" t="n"/>
      <c r="AJ108" s="48" t="n"/>
    </row>
    <row r="109" outlineLevel="1">
      <c r="A109" s="43" t="n">
        <v>46365</v>
      </c>
      <c r="B109" s="44">
        <f>CHOOSE(WEEKDAY(A109,2),"pon","wt","śr","czw","pt","sob","ndz")</f>
        <v/>
      </c>
      <c r="C109" s="45">
        <f>A109-WEEKDAY(A109,2)+1</f>
        <v/>
      </c>
      <c r="D109" s="44">
        <f>YEAR(A109)&amp;"-"&amp;TEXT(MONTH(A109),"00")</f>
        <v/>
      </c>
      <c r="E109" s="46" t="n"/>
      <c r="F109" s="46" t="n"/>
      <c r="G109" s="47" t="n"/>
      <c r="H109" s="48" t="n"/>
      <c r="I109" s="49" t="n"/>
      <c r="J109" s="47" t="n"/>
      <c r="K109" s="50">
        <f>IF(AND(H109="",I109="",COUNTIF('Zmiany planu'!$C$4:$C$1000,$A109)=0),"",1+COUNTIF('Zmiany planu'!$C$4:$C$1000,$A109))</f>
        <v/>
      </c>
      <c r="L109" s="51">
        <f>IF(COUNTIF('Zmiany planu'!$C$4:$C$1000,$A109)=0,IF(H109="","",H109),INDEX('Zmiany planu'!$G$4:$G$1000,MATCH(INT($A109)&amp;"#"&amp;COUNTIF('Zmiany planu'!$C$4:$C$1000,$A109),'Zmiany planu'!$L$4:$L$1000,0))&amp;"")</f>
        <v/>
      </c>
      <c r="M109" s="52">
        <f>IF(COUNTIF('Zmiany planu'!$C$4:$C$1000,$A109)=0,IF(I109="","",I109),IF(INDEX('Zmiany planu'!$H$4:$H$1000,MATCH(INT($A109)&amp;"#"&amp;COUNTIF('Zmiany planu'!$C$4:$C$1000,$A109),'Zmiany planu'!$L$4:$L$1000,0))="",0,INDEX('Zmiany planu'!$H$4:$H$1000,MATCH(INT($A109)&amp;"#"&amp;COUNTIF('Zmiany planu'!$C$4:$C$1000,$A109),'Zmiany planu'!$L$4:$L$1000,0))))</f>
        <v/>
      </c>
      <c r="N109" s="53" t="n"/>
      <c r="O109" s="53" t="n"/>
      <c r="P109" s="54" t="n"/>
      <c r="Q109" s="55" t="n"/>
      <c r="R109" s="56">
        <f>IF(AND(N(P109)&gt;0,N(Q109)&gt;0),Q109/P109,"")</f>
        <v/>
      </c>
      <c r="S109" s="53" t="n"/>
      <c r="T109" s="53" t="n"/>
      <c r="U109" s="44">
        <f>IF(OR(N(S109)=0,N('Ustawienia'!$B$19)=0),"",IFERROR("Z"&amp;MATCH(S109,'Ustawienia'!$C$23:$C$27,1),"&lt;Z1"))</f>
        <v/>
      </c>
      <c r="V109" s="53" t="n"/>
      <c r="W109" s="44">
        <f>IF(AND(N(V109)&gt;0,N(Q109)&gt;0),ROUND(V109*Q109*1440,0),"")</f>
        <v/>
      </c>
      <c r="X109" s="53" t="n"/>
      <c r="Y109" s="53" t="n"/>
      <c r="Z109" s="53" t="n"/>
      <c r="AA109" s="57" t="n"/>
      <c r="AB109" s="53" t="n"/>
      <c r="AC109" s="58" t="n"/>
      <c r="AD109" s="57" t="n"/>
      <c r="AE109" s="53" t="n"/>
      <c r="AF109" s="58" t="n"/>
      <c r="AG109" s="53" t="n"/>
      <c r="AH109" s="58" t="n"/>
      <c r="AI109" s="58" t="n"/>
      <c r="AJ109" s="48" t="n"/>
    </row>
    <row r="110" outlineLevel="1">
      <c r="A110" s="43" t="n">
        <v>46366</v>
      </c>
      <c r="B110" s="44">
        <f>CHOOSE(WEEKDAY(A110,2),"pon","wt","śr","czw","pt","sob","ndz")</f>
        <v/>
      </c>
      <c r="C110" s="45">
        <f>A110-WEEKDAY(A110,2)+1</f>
        <v/>
      </c>
      <c r="D110" s="44">
        <f>YEAR(A110)&amp;"-"&amp;TEXT(MONTH(A110),"00")</f>
        <v/>
      </c>
      <c r="E110" s="46" t="n"/>
      <c r="F110" s="46" t="n"/>
      <c r="G110" s="47" t="n"/>
      <c r="H110" s="48" t="n"/>
      <c r="I110" s="49" t="n"/>
      <c r="J110" s="47" t="n"/>
      <c r="K110" s="50">
        <f>IF(AND(H110="",I110="",COUNTIF('Zmiany planu'!$C$4:$C$1000,$A110)=0),"",1+COUNTIF('Zmiany planu'!$C$4:$C$1000,$A110))</f>
        <v/>
      </c>
      <c r="L110" s="51">
        <f>IF(COUNTIF('Zmiany planu'!$C$4:$C$1000,$A110)=0,IF(H110="","",H110),INDEX('Zmiany planu'!$G$4:$G$1000,MATCH(INT($A110)&amp;"#"&amp;COUNTIF('Zmiany planu'!$C$4:$C$1000,$A110),'Zmiany planu'!$L$4:$L$1000,0))&amp;"")</f>
        <v/>
      </c>
      <c r="M110" s="52">
        <f>IF(COUNTIF('Zmiany planu'!$C$4:$C$1000,$A110)=0,IF(I110="","",I110),IF(INDEX('Zmiany planu'!$H$4:$H$1000,MATCH(INT($A110)&amp;"#"&amp;COUNTIF('Zmiany planu'!$C$4:$C$1000,$A110),'Zmiany planu'!$L$4:$L$1000,0))="",0,INDEX('Zmiany planu'!$H$4:$H$1000,MATCH(INT($A110)&amp;"#"&amp;COUNTIF('Zmiany planu'!$C$4:$C$1000,$A110),'Zmiany planu'!$L$4:$L$1000,0))))</f>
        <v/>
      </c>
      <c r="N110" s="53" t="n"/>
      <c r="O110" s="53" t="n"/>
      <c r="P110" s="54" t="n"/>
      <c r="Q110" s="55" t="n"/>
      <c r="R110" s="56">
        <f>IF(AND(N(P110)&gt;0,N(Q110)&gt;0),Q110/P110,"")</f>
        <v/>
      </c>
      <c r="S110" s="53" t="n"/>
      <c r="T110" s="53" t="n"/>
      <c r="U110" s="44">
        <f>IF(OR(N(S110)=0,N('Ustawienia'!$B$19)=0),"",IFERROR("Z"&amp;MATCH(S110,'Ustawienia'!$C$23:$C$27,1),"&lt;Z1"))</f>
        <v/>
      </c>
      <c r="V110" s="53" t="n"/>
      <c r="W110" s="44">
        <f>IF(AND(N(V110)&gt;0,N(Q110)&gt;0),ROUND(V110*Q110*1440,0),"")</f>
        <v/>
      </c>
      <c r="X110" s="53" t="n"/>
      <c r="Y110" s="53" t="n"/>
      <c r="Z110" s="53" t="n"/>
      <c r="AA110" s="57" t="n"/>
      <c r="AB110" s="53" t="n"/>
      <c r="AC110" s="58" t="n"/>
      <c r="AD110" s="57" t="n"/>
      <c r="AE110" s="53" t="n"/>
      <c r="AF110" s="58" t="n"/>
      <c r="AG110" s="53" t="n"/>
      <c r="AH110" s="58" t="n"/>
      <c r="AI110" s="58" t="n"/>
      <c r="AJ110" s="48" t="n"/>
    </row>
    <row r="111" outlineLevel="1">
      <c r="A111" s="43" t="n">
        <v>46367</v>
      </c>
      <c r="B111" s="44">
        <f>CHOOSE(WEEKDAY(A111,2),"pon","wt","śr","czw","pt","sob","ndz")</f>
        <v/>
      </c>
      <c r="C111" s="45">
        <f>A111-WEEKDAY(A111,2)+1</f>
        <v/>
      </c>
      <c r="D111" s="44">
        <f>YEAR(A111)&amp;"-"&amp;TEXT(MONTH(A111),"00")</f>
        <v/>
      </c>
      <c r="E111" s="46" t="n"/>
      <c r="F111" s="46" t="n"/>
      <c r="G111" s="47" t="n"/>
      <c r="H111" s="48" t="n"/>
      <c r="I111" s="49" t="n"/>
      <c r="J111" s="47" t="n"/>
      <c r="K111" s="50">
        <f>IF(AND(H111="",I111="",COUNTIF('Zmiany planu'!$C$4:$C$1000,$A111)=0),"",1+COUNTIF('Zmiany planu'!$C$4:$C$1000,$A111))</f>
        <v/>
      </c>
      <c r="L111" s="51">
        <f>IF(COUNTIF('Zmiany planu'!$C$4:$C$1000,$A111)=0,IF(H111="","",H111),INDEX('Zmiany planu'!$G$4:$G$1000,MATCH(INT($A111)&amp;"#"&amp;COUNTIF('Zmiany planu'!$C$4:$C$1000,$A111),'Zmiany planu'!$L$4:$L$1000,0))&amp;"")</f>
        <v/>
      </c>
      <c r="M111" s="52">
        <f>IF(COUNTIF('Zmiany planu'!$C$4:$C$1000,$A111)=0,IF(I111="","",I111),IF(INDEX('Zmiany planu'!$H$4:$H$1000,MATCH(INT($A111)&amp;"#"&amp;COUNTIF('Zmiany planu'!$C$4:$C$1000,$A111),'Zmiany planu'!$L$4:$L$1000,0))="",0,INDEX('Zmiany planu'!$H$4:$H$1000,MATCH(INT($A111)&amp;"#"&amp;COUNTIF('Zmiany planu'!$C$4:$C$1000,$A111),'Zmiany planu'!$L$4:$L$1000,0))))</f>
        <v/>
      </c>
      <c r="N111" s="53" t="n"/>
      <c r="O111" s="53" t="n"/>
      <c r="P111" s="54" t="n"/>
      <c r="Q111" s="55" t="n"/>
      <c r="R111" s="56">
        <f>IF(AND(N(P111)&gt;0,N(Q111)&gt;0),Q111/P111,"")</f>
        <v/>
      </c>
      <c r="S111" s="53" t="n"/>
      <c r="T111" s="53" t="n"/>
      <c r="U111" s="44">
        <f>IF(OR(N(S111)=0,N('Ustawienia'!$B$19)=0),"",IFERROR("Z"&amp;MATCH(S111,'Ustawienia'!$C$23:$C$27,1),"&lt;Z1"))</f>
        <v/>
      </c>
      <c r="V111" s="53" t="n"/>
      <c r="W111" s="44">
        <f>IF(AND(N(V111)&gt;0,N(Q111)&gt;0),ROUND(V111*Q111*1440,0),"")</f>
        <v/>
      </c>
      <c r="X111" s="53" t="n"/>
      <c r="Y111" s="53" t="n"/>
      <c r="Z111" s="53" t="n"/>
      <c r="AA111" s="57" t="n"/>
      <c r="AB111" s="53" t="n"/>
      <c r="AC111" s="58" t="n"/>
      <c r="AD111" s="57" t="n"/>
      <c r="AE111" s="53" t="n"/>
      <c r="AF111" s="58" t="n"/>
      <c r="AG111" s="53" t="n"/>
      <c r="AH111" s="58" t="n"/>
      <c r="AI111" s="58" t="n"/>
      <c r="AJ111" s="48" t="n"/>
    </row>
    <row r="112" outlineLevel="1">
      <c r="A112" s="43" t="n">
        <v>46368</v>
      </c>
      <c r="B112" s="44">
        <f>CHOOSE(WEEKDAY(A112,2),"pon","wt","śr","czw","pt","sob","ndz")</f>
        <v/>
      </c>
      <c r="C112" s="45">
        <f>A112-WEEKDAY(A112,2)+1</f>
        <v/>
      </c>
      <c r="D112" s="44">
        <f>YEAR(A112)&amp;"-"&amp;TEXT(MONTH(A112),"00")</f>
        <v/>
      </c>
      <c r="E112" s="46" t="n"/>
      <c r="F112" s="46" t="n"/>
      <c r="G112" s="47" t="n"/>
      <c r="H112" s="48" t="n"/>
      <c r="I112" s="49" t="n"/>
      <c r="J112" s="47" t="n"/>
      <c r="K112" s="50">
        <f>IF(AND(H112="",I112="",COUNTIF('Zmiany planu'!$C$4:$C$1000,$A112)=0),"",1+COUNTIF('Zmiany planu'!$C$4:$C$1000,$A112))</f>
        <v/>
      </c>
      <c r="L112" s="51">
        <f>IF(COUNTIF('Zmiany planu'!$C$4:$C$1000,$A112)=0,IF(H112="","",H112),INDEX('Zmiany planu'!$G$4:$G$1000,MATCH(INT($A112)&amp;"#"&amp;COUNTIF('Zmiany planu'!$C$4:$C$1000,$A112),'Zmiany planu'!$L$4:$L$1000,0))&amp;"")</f>
        <v/>
      </c>
      <c r="M112" s="52">
        <f>IF(COUNTIF('Zmiany planu'!$C$4:$C$1000,$A112)=0,IF(I112="","",I112),IF(INDEX('Zmiany planu'!$H$4:$H$1000,MATCH(INT($A112)&amp;"#"&amp;COUNTIF('Zmiany planu'!$C$4:$C$1000,$A112),'Zmiany planu'!$L$4:$L$1000,0))="",0,INDEX('Zmiany planu'!$H$4:$H$1000,MATCH(INT($A112)&amp;"#"&amp;COUNTIF('Zmiany planu'!$C$4:$C$1000,$A112),'Zmiany planu'!$L$4:$L$1000,0))))</f>
        <v/>
      </c>
      <c r="N112" s="53" t="n"/>
      <c r="O112" s="53" t="n"/>
      <c r="P112" s="54" t="n"/>
      <c r="Q112" s="55" t="n"/>
      <c r="R112" s="56">
        <f>IF(AND(N(P112)&gt;0,N(Q112)&gt;0),Q112/P112,"")</f>
        <v/>
      </c>
      <c r="S112" s="53" t="n"/>
      <c r="T112" s="53" t="n"/>
      <c r="U112" s="44">
        <f>IF(OR(N(S112)=0,N('Ustawienia'!$B$19)=0),"",IFERROR("Z"&amp;MATCH(S112,'Ustawienia'!$C$23:$C$27,1),"&lt;Z1"))</f>
        <v/>
      </c>
      <c r="V112" s="53" t="n"/>
      <c r="W112" s="44">
        <f>IF(AND(N(V112)&gt;0,N(Q112)&gt;0),ROUND(V112*Q112*1440,0),"")</f>
        <v/>
      </c>
      <c r="X112" s="53" t="n"/>
      <c r="Y112" s="53" t="n"/>
      <c r="Z112" s="53" t="n"/>
      <c r="AA112" s="57" t="n"/>
      <c r="AB112" s="53" t="n"/>
      <c r="AC112" s="58" t="n"/>
      <c r="AD112" s="57" t="n"/>
      <c r="AE112" s="53" t="n"/>
      <c r="AF112" s="58" t="n"/>
      <c r="AG112" s="53" t="n"/>
      <c r="AH112" s="58" t="n"/>
      <c r="AI112" s="58" t="n"/>
      <c r="AJ112" s="48" t="n"/>
    </row>
    <row r="113" outlineLevel="1">
      <c r="A113" s="59" t="n">
        <v>46369</v>
      </c>
      <c r="B113" s="60">
        <f>CHOOSE(WEEKDAY(A113,2),"pon","wt","śr","czw","pt","sob","ndz")</f>
        <v/>
      </c>
      <c r="C113" s="61">
        <f>A113-WEEKDAY(A113,2)+1</f>
        <v/>
      </c>
      <c r="D113" s="60">
        <f>YEAR(A113)&amp;"-"&amp;TEXT(MONTH(A113),"00")</f>
        <v/>
      </c>
      <c r="E113" s="62">
        <f>SUMIFS($M$4:$M$1200,$C$4:$C$1200,$C113)</f>
        <v/>
      </c>
      <c r="F113" s="62">
        <f>SUMIFS($P$4:$P$1200,$C$4:$C$1200,$C113)</f>
        <v/>
      </c>
      <c r="G113" s="63" t="n"/>
      <c r="H113" s="64" t="n"/>
      <c r="I113" s="65" t="n"/>
      <c r="J113" s="63" t="n"/>
      <c r="K113" s="66">
        <f>IF(AND(H113="",I113="",COUNTIF('Zmiany planu'!$C$4:$C$1000,$A113)=0),"",1+COUNTIF('Zmiany planu'!$C$4:$C$1000,$A113))</f>
        <v/>
      </c>
      <c r="L113" s="67">
        <f>IF(COUNTIF('Zmiany planu'!$C$4:$C$1000,$A113)=0,IF(H113="","",H113),INDEX('Zmiany planu'!$G$4:$G$1000,MATCH(INT($A113)&amp;"#"&amp;COUNTIF('Zmiany planu'!$C$4:$C$1000,$A113),'Zmiany planu'!$L$4:$L$1000,0))&amp;"")</f>
        <v/>
      </c>
      <c r="M113" s="68">
        <f>IF(COUNTIF('Zmiany planu'!$C$4:$C$1000,$A113)=0,IF(I113="","",I113),IF(INDEX('Zmiany planu'!$H$4:$H$1000,MATCH(INT($A113)&amp;"#"&amp;COUNTIF('Zmiany planu'!$C$4:$C$1000,$A113),'Zmiany planu'!$L$4:$L$1000,0))="",0,INDEX('Zmiany planu'!$H$4:$H$1000,MATCH(INT($A113)&amp;"#"&amp;COUNTIF('Zmiany planu'!$C$4:$C$1000,$A113),'Zmiany planu'!$L$4:$L$1000,0))))</f>
        <v/>
      </c>
      <c r="N113" s="69" t="n"/>
      <c r="O113" s="69" t="n"/>
      <c r="P113" s="70" t="n"/>
      <c r="Q113" s="71" t="n"/>
      <c r="R113" s="72">
        <f>IF(AND(N(P113)&gt;0,N(Q113)&gt;0),Q113/P113,"")</f>
        <v/>
      </c>
      <c r="S113" s="69" t="n"/>
      <c r="T113" s="69" t="n"/>
      <c r="U113" s="60">
        <f>IF(OR(N(S113)=0,N('Ustawienia'!$B$19)=0),"",IFERROR("Z"&amp;MATCH(S113,'Ustawienia'!$C$23:$C$27,1),"&lt;Z1"))</f>
        <v/>
      </c>
      <c r="V113" s="69" t="n"/>
      <c r="W113" s="60">
        <f>IF(AND(N(V113)&gt;0,N(Q113)&gt;0),ROUND(V113*Q113*1440,0),"")</f>
        <v/>
      </c>
      <c r="X113" s="69" t="n"/>
      <c r="Y113" s="69" t="n"/>
      <c r="Z113" s="69" t="n"/>
      <c r="AA113" s="73" t="n"/>
      <c r="AB113" s="69" t="n"/>
      <c r="AC113" s="74" t="n"/>
      <c r="AD113" s="73" t="n"/>
      <c r="AE113" s="69" t="n"/>
      <c r="AF113" s="74" t="n"/>
      <c r="AG113" s="69" t="n"/>
      <c r="AH113" s="74" t="n"/>
      <c r="AI113" s="74" t="n"/>
      <c r="AJ113" s="64" t="n"/>
    </row>
    <row r="114" outlineLevel="1">
      <c r="A114" s="43" t="n">
        <v>46370</v>
      </c>
      <c r="B114" s="44">
        <f>CHOOSE(WEEKDAY(A114,2),"pon","wt","śr","czw","pt","sob","ndz")</f>
        <v/>
      </c>
      <c r="C114" s="45">
        <f>A114-WEEKDAY(A114,2)+1</f>
        <v/>
      </c>
      <c r="D114" s="44">
        <f>YEAR(A114)&amp;"-"&amp;TEXT(MONTH(A114),"00")</f>
        <v/>
      </c>
      <c r="E114" s="46" t="n"/>
      <c r="F114" s="46" t="n"/>
      <c r="G114" s="47" t="n"/>
      <c r="H114" s="48" t="n"/>
      <c r="I114" s="49" t="n"/>
      <c r="J114" s="47" t="n"/>
      <c r="K114" s="50">
        <f>IF(AND(H114="",I114="",COUNTIF('Zmiany planu'!$C$4:$C$1000,$A114)=0),"",1+COUNTIF('Zmiany planu'!$C$4:$C$1000,$A114))</f>
        <v/>
      </c>
      <c r="L114" s="51">
        <f>IF(COUNTIF('Zmiany planu'!$C$4:$C$1000,$A114)=0,IF(H114="","",H114),INDEX('Zmiany planu'!$G$4:$G$1000,MATCH(INT($A114)&amp;"#"&amp;COUNTIF('Zmiany planu'!$C$4:$C$1000,$A114),'Zmiany planu'!$L$4:$L$1000,0))&amp;"")</f>
        <v/>
      </c>
      <c r="M114" s="52">
        <f>IF(COUNTIF('Zmiany planu'!$C$4:$C$1000,$A114)=0,IF(I114="","",I114),IF(INDEX('Zmiany planu'!$H$4:$H$1000,MATCH(INT($A114)&amp;"#"&amp;COUNTIF('Zmiany planu'!$C$4:$C$1000,$A114),'Zmiany planu'!$L$4:$L$1000,0))="",0,INDEX('Zmiany planu'!$H$4:$H$1000,MATCH(INT($A114)&amp;"#"&amp;COUNTIF('Zmiany planu'!$C$4:$C$1000,$A114),'Zmiany planu'!$L$4:$L$1000,0))))</f>
        <v/>
      </c>
      <c r="N114" s="53" t="n"/>
      <c r="O114" s="53" t="n"/>
      <c r="P114" s="54" t="n"/>
      <c r="Q114" s="55" t="n"/>
      <c r="R114" s="56">
        <f>IF(AND(N(P114)&gt;0,N(Q114)&gt;0),Q114/P114,"")</f>
        <v/>
      </c>
      <c r="S114" s="53" t="n"/>
      <c r="T114" s="53" t="n"/>
      <c r="U114" s="44">
        <f>IF(OR(N(S114)=0,N('Ustawienia'!$B$19)=0),"",IFERROR("Z"&amp;MATCH(S114,'Ustawienia'!$C$23:$C$27,1),"&lt;Z1"))</f>
        <v/>
      </c>
      <c r="V114" s="53" t="n"/>
      <c r="W114" s="44">
        <f>IF(AND(N(V114)&gt;0,N(Q114)&gt;0),ROUND(V114*Q114*1440,0),"")</f>
        <v/>
      </c>
      <c r="X114" s="53" t="n"/>
      <c r="Y114" s="53" t="n"/>
      <c r="Z114" s="53" t="n"/>
      <c r="AA114" s="57" t="n"/>
      <c r="AB114" s="53" t="n"/>
      <c r="AC114" s="58" t="n"/>
      <c r="AD114" s="57" t="n"/>
      <c r="AE114" s="53" t="n"/>
      <c r="AF114" s="58" t="n"/>
      <c r="AG114" s="53" t="n"/>
      <c r="AH114" s="58" t="n"/>
      <c r="AI114" s="58" t="n"/>
      <c r="AJ114" s="48" t="n"/>
    </row>
    <row r="115" outlineLevel="1">
      <c r="A115" s="43" t="n">
        <v>46371</v>
      </c>
      <c r="B115" s="44">
        <f>CHOOSE(WEEKDAY(A115,2),"pon","wt","śr","czw","pt","sob","ndz")</f>
        <v/>
      </c>
      <c r="C115" s="45">
        <f>A115-WEEKDAY(A115,2)+1</f>
        <v/>
      </c>
      <c r="D115" s="44">
        <f>YEAR(A115)&amp;"-"&amp;TEXT(MONTH(A115),"00")</f>
        <v/>
      </c>
      <c r="E115" s="46" t="n"/>
      <c r="F115" s="46" t="n"/>
      <c r="G115" s="47" t="n"/>
      <c r="H115" s="48" t="n"/>
      <c r="I115" s="49" t="n"/>
      <c r="J115" s="47" t="n"/>
      <c r="K115" s="50">
        <f>IF(AND(H115="",I115="",COUNTIF('Zmiany planu'!$C$4:$C$1000,$A115)=0),"",1+COUNTIF('Zmiany planu'!$C$4:$C$1000,$A115))</f>
        <v/>
      </c>
      <c r="L115" s="51">
        <f>IF(COUNTIF('Zmiany planu'!$C$4:$C$1000,$A115)=0,IF(H115="","",H115),INDEX('Zmiany planu'!$G$4:$G$1000,MATCH(INT($A115)&amp;"#"&amp;COUNTIF('Zmiany planu'!$C$4:$C$1000,$A115),'Zmiany planu'!$L$4:$L$1000,0))&amp;"")</f>
        <v/>
      </c>
      <c r="M115" s="52">
        <f>IF(COUNTIF('Zmiany planu'!$C$4:$C$1000,$A115)=0,IF(I115="","",I115),IF(INDEX('Zmiany planu'!$H$4:$H$1000,MATCH(INT($A115)&amp;"#"&amp;COUNTIF('Zmiany planu'!$C$4:$C$1000,$A115),'Zmiany planu'!$L$4:$L$1000,0))="",0,INDEX('Zmiany planu'!$H$4:$H$1000,MATCH(INT($A115)&amp;"#"&amp;COUNTIF('Zmiany planu'!$C$4:$C$1000,$A115),'Zmiany planu'!$L$4:$L$1000,0))))</f>
        <v/>
      </c>
      <c r="N115" s="53" t="n"/>
      <c r="O115" s="53" t="n"/>
      <c r="P115" s="54" t="n"/>
      <c r="Q115" s="55" t="n"/>
      <c r="R115" s="56">
        <f>IF(AND(N(P115)&gt;0,N(Q115)&gt;0),Q115/P115,"")</f>
        <v/>
      </c>
      <c r="S115" s="53" t="n"/>
      <c r="T115" s="53" t="n"/>
      <c r="U115" s="44">
        <f>IF(OR(N(S115)=0,N('Ustawienia'!$B$19)=0),"",IFERROR("Z"&amp;MATCH(S115,'Ustawienia'!$C$23:$C$27,1),"&lt;Z1"))</f>
        <v/>
      </c>
      <c r="V115" s="53" t="n"/>
      <c r="W115" s="44">
        <f>IF(AND(N(V115)&gt;0,N(Q115)&gt;0),ROUND(V115*Q115*1440,0),"")</f>
        <v/>
      </c>
      <c r="X115" s="53" t="n"/>
      <c r="Y115" s="53" t="n"/>
      <c r="Z115" s="53" t="n"/>
      <c r="AA115" s="57" t="n"/>
      <c r="AB115" s="53" t="n"/>
      <c r="AC115" s="58" t="n"/>
      <c r="AD115" s="57" t="n"/>
      <c r="AE115" s="53" t="n"/>
      <c r="AF115" s="58" t="n"/>
      <c r="AG115" s="53" t="n"/>
      <c r="AH115" s="58" t="n"/>
      <c r="AI115" s="58" t="n"/>
      <c r="AJ115" s="48" t="n"/>
    </row>
    <row r="116" outlineLevel="1">
      <c r="A116" s="43" t="n">
        <v>46372</v>
      </c>
      <c r="B116" s="44">
        <f>CHOOSE(WEEKDAY(A116,2),"pon","wt","śr","czw","pt","sob","ndz")</f>
        <v/>
      </c>
      <c r="C116" s="45">
        <f>A116-WEEKDAY(A116,2)+1</f>
        <v/>
      </c>
      <c r="D116" s="44">
        <f>YEAR(A116)&amp;"-"&amp;TEXT(MONTH(A116),"00")</f>
        <v/>
      </c>
      <c r="E116" s="46" t="n"/>
      <c r="F116" s="46" t="n"/>
      <c r="G116" s="47" t="n"/>
      <c r="H116" s="48" t="n"/>
      <c r="I116" s="49" t="n"/>
      <c r="J116" s="47" t="n"/>
      <c r="K116" s="50">
        <f>IF(AND(H116="",I116="",COUNTIF('Zmiany planu'!$C$4:$C$1000,$A116)=0),"",1+COUNTIF('Zmiany planu'!$C$4:$C$1000,$A116))</f>
        <v/>
      </c>
      <c r="L116" s="51">
        <f>IF(COUNTIF('Zmiany planu'!$C$4:$C$1000,$A116)=0,IF(H116="","",H116),INDEX('Zmiany planu'!$G$4:$G$1000,MATCH(INT($A116)&amp;"#"&amp;COUNTIF('Zmiany planu'!$C$4:$C$1000,$A116),'Zmiany planu'!$L$4:$L$1000,0))&amp;"")</f>
        <v/>
      </c>
      <c r="M116" s="52">
        <f>IF(COUNTIF('Zmiany planu'!$C$4:$C$1000,$A116)=0,IF(I116="","",I116),IF(INDEX('Zmiany planu'!$H$4:$H$1000,MATCH(INT($A116)&amp;"#"&amp;COUNTIF('Zmiany planu'!$C$4:$C$1000,$A116),'Zmiany planu'!$L$4:$L$1000,0))="",0,INDEX('Zmiany planu'!$H$4:$H$1000,MATCH(INT($A116)&amp;"#"&amp;COUNTIF('Zmiany planu'!$C$4:$C$1000,$A116),'Zmiany planu'!$L$4:$L$1000,0))))</f>
        <v/>
      </c>
      <c r="N116" s="53" t="n"/>
      <c r="O116" s="53" t="n"/>
      <c r="P116" s="54" t="n"/>
      <c r="Q116" s="55" t="n"/>
      <c r="R116" s="56">
        <f>IF(AND(N(P116)&gt;0,N(Q116)&gt;0),Q116/P116,"")</f>
        <v/>
      </c>
      <c r="S116" s="53" t="n"/>
      <c r="T116" s="53" t="n"/>
      <c r="U116" s="44">
        <f>IF(OR(N(S116)=0,N('Ustawienia'!$B$19)=0),"",IFERROR("Z"&amp;MATCH(S116,'Ustawienia'!$C$23:$C$27,1),"&lt;Z1"))</f>
        <v/>
      </c>
      <c r="V116" s="53" t="n"/>
      <c r="W116" s="44">
        <f>IF(AND(N(V116)&gt;0,N(Q116)&gt;0),ROUND(V116*Q116*1440,0),"")</f>
        <v/>
      </c>
      <c r="X116" s="53" t="n"/>
      <c r="Y116" s="53" t="n"/>
      <c r="Z116" s="53" t="n"/>
      <c r="AA116" s="57" t="n"/>
      <c r="AB116" s="53" t="n"/>
      <c r="AC116" s="58" t="n"/>
      <c r="AD116" s="57" t="n"/>
      <c r="AE116" s="53" t="n"/>
      <c r="AF116" s="58" t="n"/>
      <c r="AG116" s="53" t="n"/>
      <c r="AH116" s="58" t="n"/>
      <c r="AI116" s="58" t="n"/>
      <c r="AJ116" s="48" t="n"/>
    </row>
    <row r="117" outlineLevel="1">
      <c r="A117" s="43" t="n">
        <v>46373</v>
      </c>
      <c r="B117" s="44">
        <f>CHOOSE(WEEKDAY(A117,2),"pon","wt","śr","czw","pt","sob","ndz")</f>
        <v/>
      </c>
      <c r="C117" s="45">
        <f>A117-WEEKDAY(A117,2)+1</f>
        <v/>
      </c>
      <c r="D117" s="44">
        <f>YEAR(A117)&amp;"-"&amp;TEXT(MONTH(A117),"00")</f>
        <v/>
      </c>
      <c r="E117" s="46" t="n"/>
      <c r="F117" s="46" t="n"/>
      <c r="G117" s="47" t="n"/>
      <c r="H117" s="48" t="n"/>
      <c r="I117" s="49" t="n"/>
      <c r="J117" s="47" t="n"/>
      <c r="K117" s="50">
        <f>IF(AND(H117="",I117="",COUNTIF('Zmiany planu'!$C$4:$C$1000,$A117)=0),"",1+COUNTIF('Zmiany planu'!$C$4:$C$1000,$A117))</f>
        <v/>
      </c>
      <c r="L117" s="51">
        <f>IF(COUNTIF('Zmiany planu'!$C$4:$C$1000,$A117)=0,IF(H117="","",H117),INDEX('Zmiany planu'!$G$4:$G$1000,MATCH(INT($A117)&amp;"#"&amp;COUNTIF('Zmiany planu'!$C$4:$C$1000,$A117),'Zmiany planu'!$L$4:$L$1000,0))&amp;"")</f>
        <v/>
      </c>
      <c r="M117" s="52">
        <f>IF(COUNTIF('Zmiany planu'!$C$4:$C$1000,$A117)=0,IF(I117="","",I117),IF(INDEX('Zmiany planu'!$H$4:$H$1000,MATCH(INT($A117)&amp;"#"&amp;COUNTIF('Zmiany planu'!$C$4:$C$1000,$A117),'Zmiany planu'!$L$4:$L$1000,0))="",0,INDEX('Zmiany planu'!$H$4:$H$1000,MATCH(INT($A117)&amp;"#"&amp;COUNTIF('Zmiany planu'!$C$4:$C$1000,$A117),'Zmiany planu'!$L$4:$L$1000,0))))</f>
        <v/>
      </c>
      <c r="N117" s="53" t="n"/>
      <c r="O117" s="53" t="n"/>
      <c r="P117" s="54" t="n"/>
      <c r="Q117" s="55" t="n"/>
      <c r="R117" s="56">
        <f>IF(AND(N(P117)&gt;0,N(Q117)&gt;0),Q117/P117,"")</f>
        <v/>
      </c>
      <c r="S117" s="53" t="n"/>
      <c r="T117" s="53" t="n"/>
      <c r="U117" s="44">
        <f>IF(OR(N(S117)=0,N('Ustawienia'!$B$19)=0),"",IFERROR("Z"&amp;MATCH(S117,'Ustawienia'!$C$23:$C$27,1),"&lt;Z1"))</f>
        <v/>
      </c>
      <c r="V117" s="53" t="n"/>
      <c r="W117" s="44">
        <f>IF(AND(N(V117)&gt;0,N(Q117)&gt;0),ROUND(V117*Q117*1440,0),"")</f>
        <v/>
      </c>
      <c r="X117" s="53" t="n"/>
      <c r="Y117" s="53" t="n"/>
      <c r="Z117" s="53" t="n"/>
      <c r="AA117" s="57" t="n"/>
      <c r="AB117" s="53" t="n"/>
      <c r="AC117" s="58" t="n"/>
      <c r="AD117" s="57" t="n"/>
      <c r="AE117" s="53" t="n"/>
      <c r="AF117" s="58" t="n"/>
      <c r="AG117" s="53" t="n"/>
      <c r="AH117" s="58" t="n"/>
      <c r="AI117" s="58" t="n"/>
      <c r="AJ117" s="48" t="n"/>
    </row>
    <row r="118" outlineLevel="1">
      <c r="A118" s="43" t="n">
        <v>46374</v>
      </c>
      <c r="B118" s="44">
        <f>CHOOSE(WEEKDAY(A118,2),"pon","wt","śr","czw","pt","sob","ndz")</f>
        <v/>
      </c>
      <c r="C118" s="45">
        <f>A118-WEEKDAY(A118,2)+1</f>
        <v/>
      </c>
      <c r="D118" s="44">
        <f>YEAR(A118)&amp;"-"&amp;TEXT(MONTH(A118),"00")</f>
        <v/>
      </c>
      <c r="E118" s="46" t="n"/>
      <c r="F118" s="46" t="n"/>
      <c r="G118" s="47" t="n"/>
      <c r="H118" s="48" t="n"/>
      <c r="I118" s="49" t="n"/>
      <c r="J118" s="47" t="n"/>
      <c r="K118" s="50">
        <f>IF(AND(H118="",I118="",COUNTIF('Zmiany planu'!$C$4:$C$1000,$A118)=0),"",1+COUNTIF('Zmiany planu'!$C$4:$C$1000,$A118))</f>
        <v/>
      </c>
      <c r="L118" s="51">
        <f>IF(COUNTIF('Zmiany planu'!$C$4:$C$1000,$A118)=0,IF(H118="","",H118),INDEX('Zmiany planu'!$G$4:$G$1000,MATCH(INT($A118)&amp;"#"&amp;COUNTIF('Zmiany planu'!$C$4:$C$1000,$A118),'Zmiany planu'!$L$4:$L$1000,0))&amp;"")</f>
        <v/>
      </c>
      <c r="M118" s="52">
        <f>IF(COUNTIF('Zmiany planu'!$C$4:$C$1000,$A118)=0,IF(I118="","",I118),IF(INDEX('Zmiany planu'!$H$4:$H$1000,MATCH(INT($A118)&amp;"#"&amp;COUNTIF('Zmiany planu'!$C$4:$C$1000,$A118),'Zmiany planu'!$L$4:$L$1000,0))="",0,INDEX('Zmiany planu'!$H$4:$H$1000,MATCH(INT($A118)&amp;"#"&amp;COUNTIF('Zmiany planu'!$C$4:$C$1000,$A118),'Zmiany planu'!$L$4:$L$1000,0))))</f>
        <v/>
      </c>
      <c r="N118" s="53" t="n"/>
      <c r="O118" s="53" t="n"/>
      <c r="P118" s="54" t="n"/>
      <c r="Q118" s="55" t="n"/>
      <c r="R118" s="56">
        <f>IF(AND(N(P118)&gt;0,N(Q118)&gt;0),Q118/P118,"")</f>
        <v/>
      </c>
      <c r="S118" s="53" t="n"/>
      <c r="T118" s="53" t="n"/>
      <c r="U118" s="44">
        <f>IF(OR(N(S118)=0,N('Ustawienia'!$B$19)=0),"",IFERROR("Z"&amp;MATCH(S118,'Ustawienia'!$C$23:$C$27,1),"&lt;Z1"))</f>
        <v/>
      </c>
      <c r="V118" s="53" t="n"/>
      <c r="W118" s="44">
        <f>IF(AND(N(V118)&gt;0,N(Q118)&gt;0),ROUND(V118*Q118*1440,0),"")</f>
        <v/>
      </c>
      <c r="X118" s="53" t="n"/>
      <c r="Y118" s="53" t="n"/>
      <c r="Z118" s="53" t="n"/>
      <c r="AA118" s="57" t="n"/>
      <c r="AB118" s="53" t="n"/>
      <c r="AC118" s="58" t="n"/>
      <c r="AD118" s="57" t="n"/>
      <c r="AE118" s="53" t="n"/>
      <c r="AF118" s="58" t="n"/>
      <c r="AG118" s="53" t="n"/>
      <c r="AH118" s="58" t="n"/>
      <c r="AI118" s="58" t="n"/>
      <c r="AJ118" s="48" t="n"/>
    </row>
    <row r="119" outlineLevel="1">
      <c r="A119" s="43" t="n">
        <v>46375</v>
      </c>
      <c r="B119" s="44">
        <f>CHOOSE(WEEKDAY(A119,2),"pon","wt","śr","czw","pt","sob","ndz")</f>
        <v/>
      </c>
      <c r="C119" s="45">
        <f>A119-WEEKDAY(A119,2)+1</f>
        <v/>
      </c>
      <c r="D119" s="44">
        <f>YEAR(A119)&amp;"-"&amp;TEXT(MONTH(A119),"00")</f>
        <v/>
      </c>
      <c r="E119" s="46" t="n"/>
      <c r="F119" s="46" t="n"/>
      <c r="G119" s="47" t="n"/>
      <c r="H119" s="48" t="n"/>
      <c r="I119" s="49" t="n"/>
      <c r="J119" s="47" t="n"/>
      <c r="K119" s="50">
        <f>IF(AND(H119="",I119="",COUNTIF('Zmiany planu'!$C$4:$C$1000,$A119)=0),"",1+COUNTIF('Zmiany planu'!$C$4:$C$1000,$A119))</f>
        <v/>
      </c>
      <c r="L119" s="51">
        <f>IF(COUNTIF('Zmiany planu'!$C$4:$C$1000,$A119)=0,IF(H119="","",H119),INDEX('Zmiany planu'!$G$4:$G$1000,MATCH(INT($A119)&amp;"#"&amp;COUNTIF('Zmiany planu'!$C$4:$C$1000,$A119),'Zmiany planu'!$L$4:$L$1000,0))&amp;"")</f>
        <v/>
      </c>
      <c r="M119" s="52">
        <f>IF(COUNTIF('Zmiany planu'!$C$4:$C$1000,$A119)=0,IF(I119="","",I119),IF(INDEX('Zmiany planu'!$H$4:$H$1000,MATCH(INT($A119)&amp;"#"&amp;COUNTIF('Zmiany planu'!$C$4:$C$1000,$A119),'Zmiany planu'!$L$4:$L$1000,0))="",0,INDEX('Zmiany planu'!$H$4:$H$1000,MATCH(INT($A119)&amp;"#"&amp;COUNTIF('Zmiany planu'!$C$4:$C$1000,$A119),'Zmiany planu'!$L$4:$L$1000,0))))</f>
        <v/>
      </c>
      <c r="N119" s="53" t="n"/>
      <c r="O119" s="53" t="n"/>
      <c r="P119" s="54" t="n"/>
      <c r="Q119" s="55" t="n"/>
      <c r="R119" s="56">
        <f>IF(AND(N(P119)&gt;0,N(Q119)&gt;0),Q119/P119,"")</f>
        <v/>
      </c>
      <c r="S119" s="53" t="n"/>
      <c r="T119" s="53" t="n"/>
      <c r="U119" s="44">
        <f>IF(OR(N(S119)=0,N('Ustawienia'!$B$19)=0),"",IFERROR("Z"&amp;MATCH(S119,'Ustawienia'!$C$23:$C$27,1),"&lt;Z1"))</f>
        <v/>
      </c>
      <c r="V119" s="53" t="n"/>
      <c r="W119" s="44">
        <f>IF(AND(N(V119)&gt;0,N(Q119)&gt;0),ROUND(V119*Q119*1440,0),"")</f>
        <v/>
      </c>
      <c r="X119" s="53" t="n"/>
      <c r="Y119" s="53" t="n"/>
      <c r="Z119" s="53" t="n"/>
      <c r="AA119" s="57" t="n"/>
      <c r="AB119" s="53" t="n"/>
      <c r="AC119" s="58" t="n"/>
      <c r="AD119" s="57" t="n"/>
      <c r="AE119" s="53" t="n"/>
      <c r="AF119" s="58" t="n"/>
      <c r="AG119" s="53" t="n"/>
      <c r="AH119" s="58" t="n"/>
      <c r="AI119" s="58" t="n"/>
      <c r="AJ119" s="48" t="n"/>
    </row>
    <row r="120" outlineLevel="1">
      <c r="A120" s="59" t="n">
        <v>46376</v>
      </c>
      <c r="B120" s="60">
        <f>CHOOSE(WEEKDAY(A120,2),"pon","wt","śr","czw","pt","sob","ndz")</f>
        <v/>
      </c>
      <c r="C120" s="61">
        <f>A120-WEEKDAY(A120,2)+1</f>
        <v/>
      </c>
      <c r="D120" s="60">
        <f>YEAR(A120)&amp;"-"&amp;TEXT(MONTH(A120),"00")</f>
        <v/>
      </c>
      <c r="E120" s="62">
        <f>SUMIFS($M$4:$M$1200,$C$4:$C$1200,$C120)</f>
        <v/>
      </c>
      <c r="F120" s="62">
        <f>SUMIFS($P$4:$P$1200,$C$4:$C$1200,$C120)</f>
        <v/>
      </c>
      <c r="G120" s="63" t="n"/>
      <c r="H120" s="64" t="n"/>
      <c r="I120" s="65" t="n"/>
      <c r="J120" s="63" t="n"/>
      <c r="K120" s="66">
        <f>IF(AND(H120="",I120="",COUNTIF('Zmiany planu'!$C$4:$C$1000,$A120)=0),"",1+COUNTIF('Zmiany planu'!$C$4:$C$1000,$A120))</f>
        <v/>
      </c>
      <c r="L120" s="67">
        <f>IF(COUNTIF('Zmiany planu'!$C$4:$C$1000,$A120)=0,IF(H120="","",H120),INDEX('Zmiany planu'!$G$4:$G$1000,MATCH(INT($A120)&amp;"#"&amp;COUNTIF('Zmiany planu'!$C$4:$C$1000,$A120),'Zmiany planu'!$L$4:$L$1000,0))&amp;"")</f>
        <v/>
      </c>
      <c r="M120" s="68">
        <f>IF(COUNTIF('Zmiany planu'!$C$4:$C$1000,$A120)=0,IF(I120="","",I120),IF(INDEX('Zmiany planu'!$H$4:$H$1000,MATCH(INT($A120)&amp;"#"&amp;COUNTIF('Zmiany planu'!$C$4:$C$1000,$A120),'Zmiany planu'!$L$4:$L$1000,0))="",0,INDEX('Zmiany planu'!$H$4:$H$1000,MATCH(INT($A120)&amp;"#"&amp;COUNTIF('Zmiany planu'!$C$4:$C$1000,$A120),'Zmiany planu'!$L$4:$L$1000,0))))</f>
        <v/>
      </c>
      <c r="N120" s="69" t="n"/>
      <c r="O120" s="69" t="n"/>
      <c r="P120" s="70" t="n"/>
      <c r="Q120" s="71" t="n"/>
      <c r="R120" s="72">
        <f>IF(AND(N(P120)&gt;0,N(Q120)&gt;0),Q120/P120,"")</f>
        <v/>
      </c>
      <c r="S120" s="69" t="n"/>
      <c r="T120" s="69" t="n"/>
      <c r="U120" s="60">
        <f>IF(OR(N(S120)=0,N('Ustawienia'!$B$19)=0),"",IFERROR("Z"&amp;MATCH(S120,'Ustawienia'!$C$23:$C$27,1),"&lt;Z1"))</f>
        <v/>
      </c>
      <c r="V120" s="69" t="n"/>
      <c r="W120" s="60">
        <f>IF(AND(N(V120)&gt;0,N(Q120)&gt;0),ROUND(V120*Q120*1440,0),"")</f>
        <v/>
      </c>
      <c r="X120" s="69" t="n"/>
      <c r="Y120" s="69" t="n"/>
      <c r="Z120" s="69" t="n"/>
      <c r="AA120" s="73" t="n"/>
      <c r="AB120" s="69" t="n"/>
      <c r="AC120" s="74" t="n"/>
      <c r="AD120" s="73" t="n"/>
      <c r="AE120" s="69" t="n"/>
      <c r="AF120" s="74" t="n"/>
      <c r="AG120" s="69" t="n"/>
      <c r="AH120" s="74" t="n"/>
      <c r="AI120" s="74" t="n"/>
      <c r="AJ120" s="64" t="n"/>
    </row>
    <row r="121" outlineLevel="1">
      <c r="A121" s="43" t="n">
        <v>46377</v>
      </c>
      <c r="B121" s="44">
        <f>CHOOSE(WEEKDAY(A121,2),"pon","wt","śr","czw","pt","sob","ndz")</f>
        <v/>
      </c>
      <c r="C121" s="45">
        <f>A121-WEEKDAY(A121,2)+1</f>
        <v/>
      </c>
      <c r="D121" s="44">
        <f>YEAR(A121)&amp;"-"&amp;TEXT(MONTH(A121),"00")</f>
        <v/>
      </c>
      <c r="E121" s="46" t="n"/>
      <c r="F121" s="46" t="n"/>
      <c r="G121" s="47" t="n"/>
      <c r="H121" s="48" t="n"/>
      <c r="I121" s="49" t="n"/>
      <c r="J121" s="47" t="n"/>
      <c r="K121" s="50">
        <f>IF(AND(H121="",I121="",COUNTIF('Zmiany planu'!$C$4:$C$1000,$A121)=0),"",1+COUNTIF('Zmiany planu'!$C$4:$C$1000,$A121))</f>
        <v/>
      </c>
      <c r="L121" s="51">
        <f>IF(COUNTIF('Zmiany planu'!$C$4:$C$1000,$A121)=0,IF(H121="","",H121),INDEX('Zmiany planu'!$G$4:$G$1000,MATCH(INT($A121)&amp;"#"&amp;COUNTIF('Zmiany planu'!$C$4:$C$1000,$A121),'Zmiany planu'!$L$4:$L$1000,0))&amp;"")</f>
        <v/>
      </c>
      <c r="M121" s="52">
        <f>IF(COUNTIF('Zmiany planu'!$C$4:$C$1000,$A121)=0,IF(I121="","",I121),IF(INDEX('Zmiany planu'!$H$4:$H$1000,MATCH(INT($A121)&amp;"#"&amp;COUNTIF('Zmiany planu'!$C$4:$C$1000,$A121),'Zmiany planu'!$L$4:$L$1000,0))="",0,INDEX('Zmiany planu'!$H$4:$H$1000,MATCH(INT($A121)&amp;"#"&amp;COUNTIF('Zmiany planu'!$C$4:$C$1000,$A121),'Zmiany planu'!$L$4:$L$1000,0))))</f>
        <v/>
      </c>
      <c r="N121" s="53" t="n"/>
      <c r="O121" s="53" t="n"/>
      <c r="P121" s="54" t="n"/>
      <c r="Q121" s="55" t="n"/>
      <c r="R121" s="56">
        <f>IF(AND(N(P121)&gt;0,N(Q121)&gt;0),Q121/P121,"")</f>
        <v/>
      </c>
      <c r="S121" s="53" t="n"/>
      <c r="T121" s="53" t="n"/>
      <c r="U121" s="44">
        <f>IF(OR(N(S121)=0,N('Ustawienia'!$B$19)=0),"",IFERROR("Z"&amp;MATCH(S121,'Ustawienia'!$C$23:$C$27,1),"&lt;Z1"))</f>
        <v/>
      </c>
      <c r="V121" s="53" t="n"/>
      <c r="W121" s="44">
        <f>IF(AND(N(V121)&gt;0,N(Q121)&gt;0),ROUND(V121*Q121*1440,0),"")</f>
        <v/>
      </c>
      <c r="X121" s="53" t="n"/>
      <c r="Y121" s="53" t="n"/>
      <c r="Z121" s="53" t="n"/>
      <c r="AA121" s="57" t="n"/>
      <c r="AB121" s="53" t="n"/>
      <c r="AC121" s="58" t="n"/>
      <c r="AD121" s="57" t="n"/>
      <c r="AE121" s="53" t="n"/>
      <c r="AF121" s="58" t="n"/>
      <c r="AG121" s="53" t="n"/>
      <c r="AH121" s="58" t="n"/>
      <c r="AI121" s="58" t="n"/>
      <c r="AJ121" s="48" t="n"/>
    </row>
    <row r="122" outlineLevel="1">
      <c r="A122" s="43" t="n">
        <v>46378</v>
      </c>
      <c r="B122" s="44">
        <f>CHOOSE(WEEKDAY(A122,2),"pon","wt","śr","czw","pt","sob","ndz")</f>
        <v/>
      </c>
      <c r="C122" s="45">
        <f>A122-WEEKDAY(A122,2)+1</f>
        <v/>
      </c>
      <c r="D122" s="44">
        <f>YEAR(A122)&amp;"-"&amp;TEXT(MONTH(A122),"00")</f>
        <v/>
      </c>
      <c r="E122" s="46" t="n"/>
      <c r="F122" s="46" t="n"/>
      <c r="G122" s="47" t="n"/>
      <c r="H122" s="48" t="n"/>
      <c r="I122" s="49" t="n"/>
      <c r="J122" s="47" t="n"/>
      <c r="K122" s="50">
        <f>IF(AND(H122="",I122="",COUNTIF('Zmiany planu'!$C$4:$C$1000,$A122)=0),"",1+COUNTIF('Zmiany planu'!$C$4:$C$1000,$A122))</f>
        <v/>
      </c>
      <c r="L122" s="51">
        <f>IF(COUNTIF('Zmiany planu'!$C$4:$C$1000,$A122)=0,IF(H122="","",H122),INDEX('Zmiany planu'!$G$4:$G$1000,MATCH(INT($A122)&amp;"#"&amp;COUNTIF('Zmiany planu'!$C$4:$C$1000,$A122),'Zmiany planu'!$L$4:$L$1000,0))&amp;"")</f>
        <v/>
      </c>
      <c r="M122" s="52">
        <f>IF(COUNTIF('Zmiany planu'!$C$4:$C$1000,$A122)=0,IF(I122="","",I122),IF(INDEX('Zmiany planu'!$H$4:$H$1000,MATCH(INT($A122)&amp;"#"&amp;COUNTIF('Zmiany planu'!$C$4:$C$1000,$A122),'Zmiany planu'!$L$4:$L$1000,0))="",0,INDEX('Zmiany planu'!$H$4:$H$1000,MATCH(INT($A122)&amp;"#"&amp;COUNTIF('Zmiany planu'!$C$4:$C$1000,$A122),'Zmiany planu'!$L$4:$L$1000,0))))</f>
        <v/>
      </c>
      <c r="N122" s="53" t="n"/>
      <c r="O122" s="53" t="n"/>
      <c r="P122" s="54" t="n"/>
      <c r="Q122" s="55" t="n"/>
      <c r="R122" s="56">
        <f>IF(AND(N(P122)&gt;0,N(Q122)&gt;0),Q122/P122,"")</f>
        <v/>
      </c>
      <c r="S122" s="53" t="n"/>
      <c r="T122" s="53" t="n"/>
      <c r="U122" s="44">
        <f>IF(OR(N(S122)=0,N('Ustawienia'!$B$19)=0),"",IFERROR("Z"&amp;MATCH(S122,'Ustawienia'!$C$23:$C$27,1),"&lt;Z1"))</f>
        <v/>
      </c>
      <c r="V122" s="53" t="n"/>
      <c r="W122" s="44">
        <f>IF(AND(N(V122)&gt;0,N(Q122)&gt;0),ROUND(V122*Q122*1440,0),"")</f>
        <v/>
      </c>
      <c r="X122" s="53" t="n"/>
      <c r="Y122" s="53" t="n"/>
      <c r="Z122" s="53" t="n"/>
      <c r="AA122" s="57" t="n"/>
      <c r="AB122" s="53" t="n"/>
      <c r="AC122" s="58" t="n"/>
      <c r="AD122" s="57" t="n"/>
      <c r="AE122" s="53" t="n"/>
      <c r="AF122" s="58" t="n"/>
      <c r="AG122" s="53" t="n"/>
      <c r="AH122" s="58" t="n"/>
      <c r="AI122" s="58" t="n"/>
      <c r="AJ122" s="48" t="n"/>
    </row>
    <row r="123" outlineLevel="1">
      <c r="A123" s="43" t="n">
        <v>46379</v>
      </c>
      <c r="B123" s="44">
        <f>CHOOSE(WEEKDAY(A123,2),"pon","wt","śr","czw","pt","sob","ndz")</f>
        <v/>
      </c>
      <c r="C123" s="45">
        <f>A123-WEEKDAY(A123,2)+1</f>
        <v/>
      </c>
      <c r="D123" s="44">
        <f>YEAR(A123)&amp;"-"&amp;TEXT(MONTH(A123),"00")</f>
        <v/>
      </c>
      <c r="E123" s="46" t="n"/>
      <c r="F123" s="46" t="n"/>
      <c r="G123" s="47" t="n"/>
      <c r="H123" s="48" t="n"/>
      <c r="I123" s="49" t="n"/>
      <c r="J123" s="47" t="n"/>
      <c r="K123" s="50">
        <f>IF(AND(H123="",I123="",COUNTIF('Zmiany planu'!$C$4:$C$1000,$A123)=0),"",1+COUNTIF('Zmiany planu'!$C$4:$C$1000,$A123))</f>
        <v/>
      </c>
      <c r="L123" s="51">
        <f>IF(COUNTIF('Zmiany planu'!$C$4:$C$1000,$A123)=0,IF(H123="","",H123),INDEX('Zmiany planu'!$G$4:$G$1000,MATCH(INT($A123)&amp;"#"&amp;COUNTIF('Zmiany planu'!$C$4:$C$1000,$A123),'Zmiany planu'!$L$4:$L$1000,0))&amp;"")</f>
        <v/>
      </c>
      <c r="M123" s="52">
        <f>IF(COUNTIF('Zmiany planu'!$C$4:$C$1000,$A123)=0,IF(I123="","",I123),IF(INDEX('Zmiany planu'!$H$4:$H$1000,MATCH(INT($A123)&amp;"#"&amp;COUNTIF('Zmiany planu'!$C$4:$C$1000,$A123),'Zmiany planu'!$L$4:$L$1000,0))="",0,INDEX('Zmiany planu'!$H$4:$H$1000,MATCH(INT($A123)&amp;"#"&amp;COUNTIF('Zmiany planu'!$C$4:$C$1000,$A123),'Zmiany planu'!$L$4:$L$1000,0))))</f>
        <v/>
      </c>
      <c r="N123" s="53" t="n"/>
      <c r="O123" s="53" t="n"/>
      <c r="P123" s="54" t="n"/>
      <c r="Q123" s="55" t="n"/>
      <c r="R123" s="56">
        <f>IF(AND(N(P123)&gt;0,N(Q123)&gt;0),Q123/P123,"")</f>
        <v/>
      </c>
      <c r="S123" s="53" t="n"/>
      <c r="T123" s="53" t="n"/>
      <c r="U123" s="44">
        <f>IF(OR(N(S123)=0,N('Ustawienia'!$B$19)=0),"",IFERROR("Z"&amp;MATCH(S123,'Ustawienia'!$C$23:$C$27,1),"&lt;Z1"))</f>
        <v/>
      </c>
      <c r="V123" s="53" t="n"/>
      <c r="W123" s="44">
        <f>IF(AND(N(V123)&gt;0,N(Q123)&gt;0),ROUND(V123*Q123*1440,0),"")</f>
        <v/>
      </c>
      <c r="X123" s="53" t="n"/>
      <c r="Y123" s="53" t="n"/>
      <c r="Z123" s="53" t="n"/>
      <c r="AA123" s="57" t="n"/>
      <c r="AB123" s="53" t="n"/>
      <c r="AC123" s="58" t="n"/>
      <c r="AD123" s="57" t="n"/>
      <c r="AE123" s="53" t="n"/>
      <c r="AF123" s="58" t="n"/>
      <c r="AG123" s="53" t="n"/>
      <c r="AH123" s="58" t="n"/>
      <c r="AI123" s="58" t="n"/>
      <c r="AJ123" s="48" t="n"/>
    </row>
    <row r="124" outlineLevel="1">
      <c r="A124" s="43" t="n">
        <v>46380</v>
      </c>
      <c r="B124" s="44">
        <f>CHOOSE(WEEKDAY(A124,2),"pon","wt","śr","czw","pt","sob","ndz")</f>
        <v/>
      </c>
      <c r="C124" s="45">
        <f>A124-WEEKDAY(A124,2)+1</f>
        <v/>
      </c>
      <c r="D124" s="44">
        <f>YEAR(A124)&amp;"-"&amp;TEXT(MONTH(A124),"00")</f>
        <v/>
      </c>
      <c r="E124" s="46" t="n"/>
      <c r="F124" s="46" t="n"/>
      <c r="G124" s="47" t="n"/>
      <c r="H124" s="48" t="n"/>
      <c r="I124" s="49" t="n"/>
      <c r="J124" s="47" t="n"/>
      <c r="K124" s="50">
        <f>IF(AND(H124="",I124="",COUNTIF('Zmiany planu'!$C$4:$C$1000,$A124)=0),"",1+COUNTIF('Zmiany planu'!$C$4:$C$1000,$A124))</f>
        <v/>
      </c>
      <c r="L124" s="51">
        <f>IF(COUNTIF('Zmiany planu'!$C$4:$C$1000,$A124)=0,IF(H124="","",H124),INDEX('Zmiany planu'!$G$4:$G$1000,MATCH(INT($A124)&amp;"#"&amp;COUNTIF('Zmiany planu'!$C$4:$C$1000,$A124),'Zmiany planu'!$L$4:$L$1000,0))&amp;"")</f>
        <v/>
      </c>
      <c r="M124" s="52">
        <f>IF(COUNTIF('Zmiany planu'!$C$4:$C$1000,$A124)=0,IF(I124="","",I124),IF(INDEX('Zmiany planu'!$H$4:$H$1000,MATCH(INT($A124)&amp;"#"&amp;COUNTIF('Zmiany planu'!$C$4:$C$1000,$A124),'Zmiany planu'!$L$4:$L$1000,0))="",0,INDEX('Zmiany planu'!$H$4:$H$1000,MATCH(INT($A124)&amp;"#"&amp;COUNTIF('Zmiany planu'!$C$4:$C$1000,$A124),'Zmiany planu'!$L$4:$L$1000,0))))</f>
        <v/>
      </c>
      <c r="N124" s="53" t="n"/>
      <c r="O124" s="53" t="n"/>
      <c r="P124" s="54" t="n"/>
      <c r="Q124" s="55" t="n"/>
      <c r="R124" s="56">
        <f>IF(AND(N(P124)&gt;0,N(Q124)&gt;0),Q124/P124,"")</f>
        <v/>
      </c>
      <c r="S124" s="53" t="n"/>
      <c r="T124" s="53" t="n"/>
      <c r="U124" s="44">
        <f>IF(OR(N(S124)=0,N('Ustawienia'!$B$19)=0),"",IFERROR("Z"&amp;MATCH(S124,'Ustawienia'!$C$23:$C$27,1),"&lt;Z1"))</f>
        <v/>
      </c>
      <c r="V124" s="53" t="n"/>
      <c r="W124" s="44">
        <f>IF(AND(N(V124)&gt;0,N(Q124)&gt;0),ROUND(V124*Q124*1440,0),"")</f>
        <v/>
      </c>
      <c r="X124" s="53" t="n"/>
      <c r="Y124" s="53" t="n"/>
      <c r="Z124" s="53" t="n"/>
      <c r="AA124" s="57" t="n"/>
      <c r="AB124" s="53" t="n"/>
      <c r="AC124" s="58" t="n"/>
      <c r="AD124" s="57" t="n"/>
      <c r="AE124" s="53" t="n"/>
      <c r="AF124" s="58" t="n"/>
      <c r="AG124" s="53" t="n"/>
      <c r="AH124" s="58" t="n"/>
      <c r="AI124" s="58" t="n"/>
      <c r="AJ124" s="48" t="n"/>
    </row>
    <row r="125" outlineLevel="1">
      <c r="A125" s="43" t="n">
        <v>46381</v>
      </c>
      <c r="B125" s="44">
        <f>CHOOSE(WEEKDAY(A125,2),"pon","wt","śr","czw","pt","sob","ndz")</f>
        <v/>
      </c>
      <c r="C125" s="45">
        <f>A125-WEEKDAY(A125,2)+1</f>
        <v/>
      </c>
      <c r="D125" s="44">
        <f>YEAR(A125)&amp;"-"&amp;TEXT(MONTH(A125),"00")</f>
        <v/>
      </c>
      <c r="E125" s="46" t="n"/>
      <c r="F125" s="46" t="n"/>
      <c r="G125" s="47" t="n"/>
      <c r="H125" s="48" t="n"/>
      <c r="I125" s="49" t="n"/>
      <c r="J125" s="47" t="n"/>
      <c r="K125" s="50">
        <f>IF(AND(H125="",I125="",COUNTIF('Zmiany planu'!$C$4:$C$1000,$A125)=0),"",1+COUNTIF('Zmiany planu'!$C$4:$C$1000,$A125))</f>
        <v/>
      </c>
      <c r="L125" s="51">
        <f>IF(COUNTIF('Zmiany planu'!$C$4:$C$1000,$A125)=0,IF(H125="","",H125),INDEX('Zmiany planu'!$G$4:$G$1000,MATCH(INT($A125)&amp;"#"&amp;COUNTIF('Zmiany planu'!$C$4:$C$1000,$A125),'Zmiany planu'!$L$4:$L$1000,0))&amp;"")</f>
        <v/>
      </c>
      <c r="M125" s="52">
        <f>IF(COUNTIF('Zmiany planu'!$C$4:$C$1000,$A125)=0,IF(I125="","",I125),IF(INDEX('Zmiany planu'!$H$4:$H$1000,MATCH(INT($A125)&amp;"#"&amp;COUNTIF('Zmiany planu'!$C$4:$C$1000,$A125),'Zmiany planu'!$L$4:$L$1000,0))="",0,INDEX('Zmiany planu'!$H$4:$H$1000,MATCH(INT($A125)&amp;"#"&amp;COUNTIF('Zmiany planu'!$C$4:$C$1000,$A125),'Zmiany planu'!$L$4:$L$1000,0))))</f>
        <v/>
      </c>
      <c r="N125" s="53" t="n"/>
      <c r="O125" s="53" t="n"/>
      <c r="P125" s="54" t="n"/>
      <c r="Q125" s="55" t="n"/>
      <c r="R125" s="56">
        <f>IF(AND(N(P125)&gt;0,N(Q125)&gt;0),Q125/P125,"")</f>
        <v/>
      </c>
      <c r="S125" s="53" t="n"/>
      <c r="T125" s="53" t="n"/>
      <c r="U125" s="44">
        <f>IF(OR(N(S125)=0,N('Ustawienia'!$B$19)=0),"",IFERROR("Z"&amp;MATCH(S125,'Ustawienia'!$C$23:$C$27,1),"&lt;Z1"))</f>
        <v/>
      </c>
      <c r="V125" s="53" t="n"/>
      <c r="W125" s="44">
        <f>IF(AND(N(V125)&gt;0,N(Q125)&gt;0),ROUND(V125*Q125*1440,0),"")</f>
        <v/>
      </c>
      <c r="X125" s="53" t="n"/>
      <c r="Y125" s="53" t="n"/>
      <c r="Z125" s="53" t="n"/>
      <c r="AA125" s="57" t="n"/>
      <c r="AB125" s="53" t="n"/>
      <c r="AC125" s="58" t="n"/>
      <c r="AD125" s="57" t="n"/>
      <c r="AE125" s="53" t="n"/>
      <c r="AF125" s="58" t="n"/>
      <c r="AG125" s="53" t="n"/>
      <c r="AH125" s="58" t="n"/>
      <c r="AI125" s="58" t="n"/>
      <c r="AJ125" s="48" t="n"/>
    </row>
    <row r="126" outlineLevel="1">
      <c r="A126" s="43" t="n">
        <v>46382</v>
      </c>
      <c r="B126" s="44">
        <f>CHOOSE(WEEKDAY(A126,2),"pon","wt","śr","czw","pt","sob","ndz")</f>
        <v/>
      </c>
      <c r="C126" s="45">
        <f>A126-WEEKDAY(A126,2)+1</f>
        <v/>
      </c>
      <c r="D126" s="44">
        <f>YEAR(A126)&amp;"-"&amp;TEXT(MONTH(A126),"00")</f>
        <v/>
      </c>
      <c r="E126" s="46" t="n"/>
      <c r="F126" s="46" t="n"/>
      <c r="G126" s="47" t="n"/>
      <c r="H126" s="48" t="n"/>
      <c r="I126" s="49" t="n"/>
      <c r="J126" s="47" t="n"/>
      <c r="K126" s="50">
        <f>IF(AND(H126="",I126="",COUNTIF('Zmiany planu'!$C$4:$C$1000,$A126)=0),"",1+COUNTIF('Zmiany planu'!$C$4:$C$1000,$A126))</f>
        <v/>
      </c>
      <c r="L126" s="51">
        <f>IF(COUNTIF('Zmiany planu'!$C$4:$C$1000,$A126)=0,IF(H126="","",H126),INDEX('Zmiany planu'!$G$4:$G$1000,MATCH(INT($A126)&amp;"#"&amp;COUNTIF('Zmiany planu'!$C$4:$C$1000,$A126),'Zmiany planu'!$L$4:$L$1000,0))&amp;"")</f>
        <v/>
      </c>
      <c r="M126" s="52">
        <f>IF(COUNTIF('Zmiany planu'!$C$4:$C$1000,$A126)=0,IF(I126="","",I126),IF(INDEX('Zmiany planu'!$H$4:$H$1000,MATCH(INT($A126)&amp;"#"&amp;COUNTIF('Zmiany planu'!$C$4:$C$1000,$A126),'Zmiany planu'!$L$4:$L$1000,0))="",0,INDEX('Zmiany planu'!$H$4:$H$1000,MATCH(INT($A126)&amp;"#"&amp;COUNTIF('Zmiany planu'!$C$4:$C$1000,$A126),'Zmiany planu'!$L$4:$L$1000,0))))</f>
        <v/>
      </c>
      <c r="N126" s="53" t="n"/>
      <c r="O126" s="53" t="n"/>
      <c r="P126" s="54" t="n"/>
      <c r="Q126" s="55" t="n"/>
      <c r="R126" s="56">
        <f>IF(AND(N(P126)&gt;0,N(Q126)&gt;0),Q126/P126,"")</f>
        <v/>
      </c>
      <c r="S126" s="53" t="n"/>
      <c r="T126" s="53" t="n"/>
      <c r="U126" s="44">
        <f>IF(OR(N(S126)=0,N('Ustawienia'!$B$19)=0),"",IFERROR("Z"&amp;MATCH(S126,'Ustawienia'!$C$23:$C$27,1),"&lt;Z1"))</f>
        <v/>
      </c>
      <c r="V126" s="53" t="n"/>
      <c r="W126" s="44">
        <f>IF(AND(N(V126)&gt;0,N(Q126)&gt;0),ROUND(V126*Q126*1440,0),"")</f>
        <v/>
      </c>
      <c r="X126" s="53" t="n"/>
      <c r="Y126" s="53" t="n"/>
      <c r="Z126" s="53" t="n"/>
      <c r="AA126" s="57" t="n"/>
      <c r="AB126" s="53" t="n"/>
      <c r="AC126" s="58" t="n"/>
      <c r="AD126" s="57" t="n"/>
      <c r="AE126" s="53" t="n"/>
      <c r="AF126" s="58" t="n"/>
      <c r="AG126" s="53" t="n"/>
      <c r="AH126" s="58" t="n"/>
      <c r="AI126" s="58" t="n"/>
      <c r="AJ126" s="48" t="n"/>
    </row>
    <row r="127" outlineLevel="1">
      <c r="A127" s="59" t="n">
        <v>46383</v>
      </c>
      <c r="B127" s="60">
        <f>CHOOSE(WEEKDAY(A127,2),"pon","wt","śr","czw","pt","sob","ndz")</f>
        <v/>
      </c>
      <c r="C127" s="61">
        <f>A127-WEEKDAY(A127,2)+1</f>
        <v/>
      </c>
      <c r="D127" s="60">
        <f>YEAR(A127)&amp;"-"&amp;TEXT(MONTH(A127),"00")</f>
        <v/>
      </c>
      <c r="E127" s="62">
        <f>SUMIFS($M$4:$M$1200,$C$4:$C$1200,$C127)</f>
        <v/>
      </c>
      <c r="F127" s="62">
        <f>SUMIFS($P$4:$P$1200,$C$4:$C$1200,$C127)</f>
        <v/>
      </c>
      <c r="G127" s="63" t="n"/>
      <c r="H127" s="64" t="n"/>
      <c r="I127" s="65" t="n"/>
      <c r="J127" s="63" t="n"/>
      <c r="K127" s="66">
        <f>IF(AND(H127="",I127="",COUNTIF('Zmiany planu'!$C$4:$C$1000,$A127)=0),"",1+COUNTIF('Zmiany planu'!$C$4:$C$1000,$A127))</f>
        <v/>
      </c>
      <c r="L127" s="67">
        <f>IF(COUNTIF('Zmiany planu'!$C$4:$C$1000,$A127)=0,IF(H127="","",H127),INDEX('Zmiany planu'!$G$4:$G$1000,MATCH(INT($A127)&amp;"#"&amp;COUNTIF('Zmiany planu'!$C$4:$C$1000,$A127),'Zmiany planu'!$L$4:$L$1000,0))&amp;"")</f>
        <v/>
      </c>
      <c r="M127" s="68">
        <f>IF(COUNTIF('Zmiany planu'!$C$4:$C$1000,$A127)=0,IF(I127="","",I127),IF(INDEX('Zmiany planu'!$H$4:$H$1000,MATCH(INT($A127)&amp;"#"&amp;COUNTIF('Zmiany planu'!$C$4:$C$1000,$A127),'Zmiany planu'!$L$4:$L$1000,0))="",0,INDEX('Zmiany planu'!$H$4:$H$1000,MATCH(INT($A127)&amp;"#"&amp;COUNTIF('Zmiany planu'!$C$4:$C$1000,$A127),'Zmiany planu'!$L$4:$L$1000,0))))</f>
        <v/>
      </c>
      <c r="N127" s="69" t="n"/>
      <c r="O127" s="69" t="n"/>
      <c r="P127" s="70" t="n"/>
      <c r="Q127" s="71" t="n"/>
      <c r="R127" s="72">
        <f>IF(AND(N(P127)&gt;0,N(Q127)&gt;0),Q127/P127,"")</f>
        <v/>
      </c>
      <c r="S127" s="69" t="n"/>
      <c r="T127" s="69" t="n"/>
      <c r="U127" s="60">
        <f>IF(OR(N(S127)=0,N('Ustawienia'!$B$19)=0),"",IFERROR("Z"&amp;MATCH(S127,'Ustawienia'!$C$23:$C$27,1),"&lt;Z1"))</f>
        <v/>
      </c>
      <c r="V127" s="69" t="n"/>
      <c r="W127" s="60">
        <f>IF(AND(N(V127)&gt;0,N(Q127)&gt;0),ROUND(V127*Q127*1440,0),"")</f>
        <v/>
      </c>
      <c r="X127" s="69" t="n"/>
      <c r="Y127" s="69" t="n"/>
      <c r="Z127" s="69" t="n"/>
      <c r="AA127" s="73" t="n"/>
      <c r="AB127" s="69" t="n"/>
      <c r="AC127" s="74" t="n"/>
      <c r="AD127" s="73" t="n"/>
      <c r="AE127" s="69" t="n"/>
      <c r="AF127" s="74" t="n"/>
      <c r="AG127" s="69" t="n"/>
      <c r="AH127" s="74" t="n"/>
      <c r="AI127" s="74" t="n"/>
      <c r="AJ127" s="64" t="n"/>
    </row>
    <row r="128" outlineLevel="1">
      <c r="A128" s="43" t="n">
        <v>46384</v>
      </c>
      <c r="B128" s="44">
        <f>CHOOSE(WEEKDAY(A128,2),"pon","wt","śr","czw","pt","sob","ndz")</f>
        <v/>
      </c>
      <c r="C128" s="45">
        <f>A128-WEEKDAY(A128,2)+1</f>
        <v/>
      </c>
      <c r="D128" s="44">
        <f>YEAR(A128)&amp;"-"&amp;TEXT(MONTH(A128),"00")</f>
        <v/>
      </c>
      <c r="E128" s="46" t="n"/>
      <c r="F128" s="46" t="n"/>
      <c r="G128" s="47" t="n"/>
      <c r="H128" s="48" t="n"/>
      <c r="I128" s="49" t="n"/>
      <c r="J128" s="47" t="n"/>
      <c r="K128" s="50">
        <f>IF(AND(H128="",I128="",COUNTIF('Zmiany planu'!$C$4:$C$1000,$A128)=0),"",1+COUNTIF('Zmiany planu'!$C$4:$C$1000,$A128))</f>
        <v/>
      </c>
      <c r="L128" s="51">
        <f>IF(COUNTIF('Zmiany planu'!$C$4:$C$1000,$A128)=0,IF(H128="","",H128),INDEX('Zmiany planu'!$G$4:$G$1000,MATCH(INT($A128)&amp;"#"&amp;COUNTIF('Zmiany planu'!$C$4:$C$1000,$A128),'Zmiany planu'!$L$4:$L$1000,0))&amp;"")</f>
        <v/>
      </c>
      <c r="M128" s="52">
        <f>IF(COUNTIF('Zmiany planu'!$C$4:$C$1000,$A128)=0,IF(I128="","",I128),IF(INDEX('Zmiany planu'!$H$4:$H$1000,MATCH(INT($A128)&amp;"#"&amp;COUNTIF('Zmiany planu'!$C$4:$C$1000,$A128),'Zmiany planu'!$L$4:$L$1000,0))="",0,INDEX('Zmiany planu'!$H$4:$H$1000,MATCH(INT($A128)&amp;"#"&amp;COUNTIF('Zmiany planu'!$C$4:$C$1000,$A128),'Zmiany planu'!$L$4:$L$1000,0))))</f>
        <v/>
      </c>
      <c r="N128" s="53" t="n"/>
      <c r="O128" s="53" t="n"/>
      <c r="P128" s="54" t="n"/>
      <c r="Q128" s="55" t="n"/>
      <c r="R128" s="56">
        <f>IF(AND(N(P128)&gt;0,N(Q128)&gt;0),Q128/P128,"")</f>
        <v/>
      </c>
      <c r="S128" s="53" t="n"/>
      <c r="T128" s="53" t="n"/>
      <c r="U128" s="44">
        <f>IF(OR(N(S128)=0,N('Ustawienia'!$B$19)=0),"",IFERROR("Z"&amp;MATCH(S128,'Ustawienia'!$C$23:$C$27,1),"&lt;Z1"))</f>
        <v/>
      </c>
      <c r="V128" s="53" t="n"/>
      <c r="W128" s="44">
        <f>IF(AND(N(V128)&gt;0,N(Q128)&gt;0),ROUND(V128*Q128*1440,0),"")</f>
        <v/>
      </c>
      <c r="X128" s="53" t="n"/>
      <c r="Y128" s="53" t="n"/>
      <c r="Z128" s="53" t="n"/>
      <c r="AA128" s="57" t="n"/>
      <c r="AB128" s="53" t="n"/>
      <c r="AC128" s="58" t="n"/>
      <c r="AD128" s="57" t="n"/>
      <c r="AE128" s="53" t="n"/>
      <c r="AF128" s="58" t="n"/>
      <c r="AG128" s="53" t="n"/>
      <c r="AH128" s="58" t="n"/>
      <c r="AI128" s="58" t="n"/>
      <c r="AJ128" s="48" t="n"/>
    </row>
    <row r="129" outlineLevel="1">
      <c r="A129" s="43" t="n">
        <v>46385</v>
      </c>
      <c r="B129" s="44">
        <f>CHOOSE(WEEKDAY(A129,2),"pon","wt","śr","czw","pt","sob","ndz")</f>
        <v/>
      </c>
      <c r="C129" s="45">
        <f>A129-WEEKDAY(A129,2)+1</f>
        <v/>
      </c>
      <c r="D129" s="44">
        <f>YEAR(A129)&amp;"-"&amp;TEXT(MONTH(A129),"00")</f>
        <v/>
      </c>
      <c r="E129" s="46" t="n"/>
      <c r="F129" s="46" t="n"/>
      <c r="G129" s="47" t="n"/>
      <c r="H129" s="48" t="n"/>
      <c r="I129" s="49" t="n"/>
      <c r="J129" s="47" t="n"/>
      <c r="K129" s="50">
        <f>IF(AND(H129="",I129="",COUNTIF('Zmiany planu'!$C$4:$C$1000,$A129)=0),"",1+COUNTIF('Zmiany planu'!$C$4:$C$1000,$A129))</f>
        <v/>
      </c>
      <c r="L129" s="51">
        <f>IF(COUNTIF('Zmiany planu'!$C$4:$C$1000,$A129)=0,IF(H129="","",H129),INDEX('Zmiany planu'!$G$4:$G$1000,MATCH(INT($A129)&amp;"#"&amp;COUNTIF('Zmiany planu'!$C$4:$C$1000,$A129),'Zmiany planu'!$L$4:$L$1000,0))&amp;"")</f>
        <v/>
      </c>
      <c r="M129" s="52">
        <f>IF(COUNTIF('Zmiany planu'!$C$4:$C$1000,$A129)=0,IF(I129="","",I129),IF(INDEX('Zmiany planu'!$H$4:$H$1000,MATCH(INT($A129)&amp;"#"&amp;COUNTIF('Zmiany planu'!$C$4:$C$1000,$A129),'Zmiany planu'!$L$4:$L$1000,0))="",0,INDEX('Zmiany planu'!$H$4:$H$1000,MATCH(INT($A129)&amp;"#"&amp;COUNTIF('Zmiany planu'!$C$4:$C$1000,$A129),'Zmiany planu'!$L$4:$L$1000,0))))</f>
        <v/>
      </c>
      <c r="N129" s="53" t="n"/>
      <c r="O129" s="53" t="n"/>
      <c r="P129" s="54" t="n"/>
      <c r="Q129" s="55" t="n"/>
      <c r="R129" s="56">
        <f>IF(AND(N(P129)&gt;0,N(Q129)&gt;0),Q129/P129,"")</f>
        <v/>
      </c>
      <c r="S129" s="53" t="n"/>
      <c r="T129" s="53" t="n"/>
      <c r="U129" s="44">
        <f>IF(OR(N(S129)=0,N('Ustawienia'!$B$19)=0),"",IFERROR("Z"&amp;MATCH(S129,'Ustawienia'!$C$23:$C$27,1),"&lt;Z1"))</f>
        <v/>
      </c>
      <c r="V129" s="53" t="n"/>
      <c r="W129" s="44">
        <f>IF(AND(N(V129)&gt;0,N(Q129)&gt;0),ROUND(V129*Q129*1440,0),"")</f>
        <v/>
      </c>
      <c r="X129" s="53" t="n"/>
      <c r="Y129" s="53" t="n"/>
      <c r="Z129" s="53" t="n"/>
      <c r="AA129" s="57" t="n"/>
      <c r="AB129" s="53" t="n"/>
      <c r="AC129" s="58" t="n"/>
      <c r="AD129" s="57" t="n"/>
      <c r="AE129" s="53" t="n"/>
      <c r="AF129" s="58" t="n"/>
      <c r="AG129" s="53" t="n"/>
      <c r="AH129" s="58" t="n"/>
      <c r="AI129" s="58" t="n"/>
      <c r="AJ129" s="48" t="n"/>
    </row>
    <row r="130" outlineLevel="1">
      <c r="A130" s="43" t="n">
        <v>46386</v>
      </c>
      <c r="B130" s="44">
        <f>CHOOSE(WEEKDAY(A130,2),"pon","wt","śr","czw","pt","sob","ndz")</f>
        <v/>
      </c>
      <c r="C130" s="45">
        <f>A130-WEEKDAY(A130,2)+1</f>
        <v/>
      </c>
      <c r="D130" s="44">
        <f>YEAR(A130)&amp;"-"&amp;TEXT(MONTH(A130),"00")</f>
        <v/>
      </c>
      <c r="E130" s="46" t="n"/>
      <c r="F130" s="46" t="n"/>
      <c r="G130" s="47" t="n"/>
      <c r="H130" s="48" t="n"/>
      <c r="I130" s="49" t="n"/>
      <c r="J130" s="47" t="n"/>
      <c r="K130" s="50">
        <f>IF(AND(H130="",I130="",COUNTIF('Zmiany planu'!$C$4:$C$1000,$A130)=0),"",1+COUNTIF('Zmiany planu'!$C$4:$C$1000,$A130))</f>
        <v/>
      </c>
      <c r="L130" s="51">
        <f>IF(COUNTIF('Zmiany planu'!$C$4:$C$1000,$A130)=0,IF(H130="","",H130),INDEX('Zmiany planu'!$G$4:$G$1000,MATCH(INT($A130)&amp;"#"&amp;COUNTIF('Zmiany planu'!$C$4:$C$1000,$A130),'Zmiany planu'!$L$4:$L$1000,0))&amp;"")</f>
        <v/>
      </c>
      <c r="M130" s="52">
        <f>IF(COUNTIF('Zmiany planu'!$C$4:$C$1000,$A130)=0,IF(I130="","",I130),IF(INDEX('Zmiany planu'!$H$4:$H$1000,MATCH(INT($A130)&amp;"#"&amp;COUNTIF('Zmiany planu'!$C$4:$C$1000,$A130),'Zmiany planu'!$L$4:$L$1000,0))="",0,INDEX('Zmiany planu'!$H$4:$H$1000,MATCH(INT($A130)&amp;"#"&amp;COUNTIF('Zmiany planu'!$C$4:$C$1000,$A130),'Zmiany planu'!$L$4:$L$1000,0))))</f>
        <v/>
      </c>
      <c r="N130" s="53" t="n"/>
      <c r="O130" s="53" t="n"/>
      <c r="P130" s="54" t="n"/>
      <c r="Q130" s="55" t="n"/>
      <c r="R130" s="56">
        <f>IF(AND(N(P130)&gt;0,N(Q130)&gt;0),Q130/P130,"")</f>
        <v/>
      </c>
      <c r="S130" s="53" t="n"/>
      <c r="T130" s="53" t="n"/>
      <c r="U130" s="44">
        <f>IF(OR(N(S130)=0,N('Ustawienia'!$B$19)=0),"",IFERROR("Z"&amp;MATCH(S130,'Ustawienia'!$C$23:$C$27,1),"&lt;Z1"))</f>
        <v/>
      </c>
      <c r="V130" s="53" t="n"/>
      <c r="W130" s="44">
        <f>IF(AND(N(V130)&gt;0,N(Q130)&gt;0),ROUND(V130*Q130*1440,0),"")</f>
        <v/>
      </c>
      <c r="X130" s="53" t="n"/>
      <c r="Y130" s="53" t="n"/>
      <c r="Z130" s="53" t="n"/>
      <c r="AA130" s="57" t="n"/>
      <c r="AB130" s="53" t="n"/>
      <c r="AC130" s="58" t="n"/>
      <c r="AD130" s="57" t="n"/>
      <c r="AE130" s="53" t="n"/>
      <c r="AF130" s="58" t="n"/>
      <c r="AG130" s="53" t="n"/>
      <c r="AH130" s="58" t="n"/>
      <c r="AI130" s="58" t="n"/>
      <c r="AJ130" s="48" t="n"/>
    </row>
    <row r="131" outlineLevel="1">
      <c r="A131" s="43" t="n">
        <v>46387</v>
      </c>
      <c r="B131" s="44">
        <f>CHOOSE(WEEKDAY(A131,2),"pon","wt","śr","czw","pt","sob","ndz")</f>
        <v/>
      </c>
      <c r="C131" s="45">
        <f>A131-WEEKDAY(A131,2)+1</f>
        <v/>
      </c>
      <c r="D131" s="44">
        <f>YEAR(A131)&amp;"-"&amp;TEXT(MONTH(A131),"00")</f>
        <v/>
      </c>
      <c r="E131" s="46" t="n"/>
      <c r="F131" s="46" t="n"/>
      <c r="G131" s="47" t="n"/>
      <c r="H131" s="48" t="n"/>
      <c r="I131" s="49" t="n"/>
      <c r="J131" s="47" t="n"/>
      <c r="K131" s="50">
        <f>IF(AND(H131="",I131="",COUNTIF('Zmiany planu'!$C$4:$C$1000,$A131)=0),"",1+COUNTIF('Zmiany planu'!$C$4:$C$1000,$A131))</f>
        <v/>
      </c>
      <c r="L131" s="51">
        <f>IF(COUNTIF('Zmiany planu'!$C$4:$C$1000,$A131)=0,IF(H131="","",H131),INDEX('Zmiany planu'!$G$4:$G$1000,MATCH(INT($A131)&amp;"#"&amp;COUNTIF('Zmiany planu'!$C$4:$C$1000,$A131),'Zmiany planu'!$L$4:$L$1000,0))&amp;"")</f>
        <v/>
      </c>
      <c r="M131" s="52">
        <f>IF(COUNTIF('Zmiany planu'!$C$4:$C$1000,$A131)=0,IF(I131="","",I131),IF(INDEX('Zmiany planu'!$H$4:$H$1000,MATCH(INT($A131)&amp;"#"&amp;COUNTIF('Zmiany planu'!$C$4:$C$1000,$A131),'Zmiany planu'!$L$4:$L$1000,0))="",0,INDEX('Zmiany planu'!$H$4:$H$1000,MATCH(INT($A131)&amp;"#"&amp;COUNTIF('Zmiany planu'!$C$4:$C$1000,$A131),'Zmiany planu'!$L$4:$L$1000,0))))</f>
        <v/>
      </c>
      <c r="N131" s="53" t="n"/>
      <c r="O131" s="53" t="n"/>
      <c r="P131" s="54" t="n"/>
      <c r="Q131" s="55" t="n"/>
      <c r="R131" s="56">
        <f>IF(AND(N(P131)&gt;0,N(Q131)&gt;0),Q131/P131,"")</f>
        <v/>
      </c>
      <c r="S131" s="53" t="n"/>
      <c r="T131" s="53" t="n"/>
      <c r="U131" s="44">
        <f>IF(OR(N(S131)=0,N('Ustawienia'!$B$19)=0),"",IFERROR("Z"&amp;MATCH(S131,'Ustawienia'!$C$23:$C$27,1),"&lt;Z1"))</f>
        <v/>
      </c>
      <c r="V131" s="53" t="n"/>
      <c r="W131" s="44">
        <f>IF(AND(N(V131)&gt;0,N(Q131)&gt;0),ROUND(V131*Q131*1440,0),"")</f>
        <v/>
      </c>
      <c r="X131" s="53" t="n"/>
      <c r="Y131" s="53" t="n"/>
      <c r="Z131" s="53" t="n"/>
      <c r="AA131" s="57" t="n"/>
      <c r="AB131" s="53" t="n"/>
      <c r="AC131" s="58" t="n"/>
      <c r="AD131" s="57" t="n"/>
      <c r="AE131" s="53" t="n"/>
      <c r="AF131" s="58" t="n"/>
      <c r="AG131" s="53" t="n"/>
      <c r="AH131" s="58" t="n"/>
      <c r="AI131" s="58" t="n"/>
      <c r="AJ131" s="48" t="n"/>
    </row>
    <row r="132" ht="22" customHeight="1">
      <c r="A132" s="40" t="inlineStr">
        <is>
          <t>01.2027</t>
        </is>
      </c>
      <c r="B132" s="40" t="n"/>
      <c r="C132" s="40" t="n"/>
      <c r="D132" s="40" t="inlineStr">
        <is>
          <t>2027-01</t>
        </is>
      </c>
      <c r="E132" s="41">
        <f>SUMIFS($M$4:$M$1200,$D$4:$D$1200,$D132)</f>
        <v/>
      </c>
      <c r="F132" s="41">
        <f>SUMIFS($P$4:$P$1200,$D$4:$D$1200,$D132)</f>
        <v/>
      </c>
      <c r="G132" s="40" t="n"/>
      <c r="H132" s="42" t="inlineStr">
        <is>
          <t>STYCZEŃ 2027</t>
        </is>
      </c>
      <c r="I132" s="40" t="n"/>
      <c r="J132" s="40" t="n"/>
      <c r="K132" s="40" t="n"/>
      <c r="L132" s="40">
        <f>IF(E132&gt;0,"Realizacja miesiąca: "&amp;ROUND(F132/E132*100,0)&amp;"%  ·  treningi: "&amp;COUNTIFS($D$4:$D$1200,$D132,$P$4:$P$1200,"&gt;0")&amp;"  ·  zmiany planu: "&amp;COUNTIFS('Zmiany planu'!$M$4:$M$1000,$D132),"")</f>
        <v/>
      </c>
      <c r="M132" s="40" t="n"/>
      <c r="N132" s="40" t="n"/>
      <c r="O132" s="40" t="n"/>
      <c r="P132" s="40" t="n"/>
      <c r="Q132" s="40" t="n"/>
      <c r="R132" s="40" t="n"/>
      <c r="S132" s="40" t="n"/>
      <c r="T132" s="40" t="n"/>
      <c r="U132" s="40" t="n"/>
      <c r="V132" s="40" t="n"/>
      <c r="W132" s="40" t="n"/>
      <c r="X132" s="40" t="n"/>
      <c r="Y132" s="40" t="n"/>
      <c r="Z132" s="40" t="n"/>
      <c r="AA132" s="40" t="n"/>
      <c r="AB132" s="40" t="n"/>
      <c r="AC132" s="40" t="n"/>
      <c r="AD132" s="40" t="n"/>
      <c r="AE132" s="40" t="n"/>
      <c r="AF132" s="40" t="n"/>
      <c r="AG132" s="40" t="n"/>
      <c r="AH132" s="40" t="n"/>
      <c r="AI132" s="40" t="n"/>
      <c r="AJ132" s="40" t="n"/>
    </row>
    <row r="133" outlineLevel="1">
      <c r="A133" s="43" t="n">
        <v>46388</v>
      </c>
      <c r="B133" s="44">
        <f>CHOOSE(WEEKDAY(A133,2),"pon","wt","śr","czw","pt","sob","ndz")</f>
        <v/>
      </c>
      <c r="C133" s="45">
        <f>A133-WEEKDAY(A133,2)+1</f>
        <v/>
      </c>
      <c r="D133" s="44">
        <f>YEAR(A133)&amp;"-"&amp;TEXT(MONTH(A133),"00")</f>
        <v/>
      </c>
      <c r="E133" s="46" t="n"/>
      <c r="F133" s="46" t="n"/>
      <c r="G133" s="47" t="n"/>
      <c r="H133" s="48" t="n"/>
      <c r="I133" s="49" t="n"/>
      <c r="J133" s="47" t="n"/>
      <c r="K133" s="50">
        <f>IF(AND(H133="",I133="",COUNTIF('Zmiany planu'!$C$4:$C$1000,$A133)=0),"",1+COUNTIF('Zmiany planu'!$C$4:$C$1000,$A133))</f>
        <v/>
      </c>
      <c r="L133" s="51">
        <f>IF(COUNTIF('Zmiany planu'!$C$4:$C$1000,$A133)=0,IF(H133="","",H133),INDEX('Zmiany planu'!$G$4:$G$1000,MATCH(INT($A133)&amp;"#"&amp;COUNTIF('Zmiany planu'!$C$4:$C$1000,$A133),'Zmiany planu'!$L$4:$L$1000,0))&amp;"")</f>
        <v/>
      </c>
      <c r="M133" s="52">
        <f>IF(COUNTIF('Zmiany planu'!$C$4:$C$1000,$A133)=0,IF(I133="","",I133),IF(INDEX('Zmiany planu'!$H$4:$H$1000,MATCH(INT($A133)&amp;"#"&amp;COUNTIF('Zmiany planu'!$C$4:$C$1000,$A133),'Zmiany planu'!$L$4:$L$1000,0))="",0,INDEX('Zmiany planu'!$H$4:$H$1000,MATCH(INT($A133)&amp;"#"&amp;COUNTIF('Zmiany planu'!$C$4:$C$1000,$A133),'Zmiany planu'!$L$4:$L$1000,0))))</f>
        <v/>
      </c>
      <c r="N133" s="53" t="n"/>
      <c r="O133" s="53" t="n"/>
      <c r="P133" s="54" t="n"/>
      <c r="Q133" s="55" t="n"/>
      <c r="R133" s="56">
        <f>IF(AND(N(P133)&gt;0,N(Q133)&gt;0),Q133/P133,"")</f>
        <v/>
      </c>
      <c r="S133" s="53" t="n"/>
      <c r="T133" s="53" t="n"/>
      <c r="U133" s="44">
        <f>IF(OR(N(S133)=0,N('Ustawienia'!$B$19)=0),"",IFERROR("Z"&amp;MATCH(S133,'Ustawienia'!$C$23:$C$27,1),"&lt;Z1"))</f>
        <v/>
      </c>
      <c r="V133" s="53" t="n"/>
      <c r="W133" s="44">
        <f>IF(AND(N(V133)&gt;0,N(Q133)&gt;0),ROUND(V133*Q133*1440,0),"")</f>
        <v/>
      </c>
      <c r="X133" s="53" t="n"/>
      <c r="Y133" s="53" t="n"/>
      <c r="Z133" s="53" t="n"/>
      <c r="AA133" s="57" t="n"/>
      <c r="AB133" s="53" t="n"/>
      <c r="AC133" s="58" t="n"/>
      <c r="AD133" s="57" t="n"/>
      <c r="AE133" s="53" t="n"/>
      <c r="AF133" s="58" t="n"/>
      <c r="AG133" s="53" t="n"/>
      <c r="AH133" s="58" t="n"/>
      <c r="AI133" s="58" t="n"/>
      <c r="AJ133" s="48" t="n"/>
    </row>
    <row r="134" outlineLevel="1">
      <c r="A134" s="43" t="n">
        <v>46389</v>
      </c>
      <c r="B134" s="44">
        <f>CHOOSE(WEEKDAY(A134,2),"pon","wt","śr","czw","pt","sob","ndz")</f>
        <v/>
      </c>
      <c r="C134" s="45">
        <f>A134-WEEKDAY(A134,2)+1</f>
        <v/>
      </c>
      <c r="D134" s="44">
        <f>YEAR(A134)&amp;"-"&amp;TEXT(MONTH(A134),"00")</f>
        <v/>
      </c>
      <c r="E134" s="46" t="n"/>
      <c r="F134" s="46" t="n"/>
      <c r="G134" s="47" t="n"/>
      <c r="H134" s="48" t="n"/>
      <c r="I134" s="49" t="n"/>
      <c r="J134" s="47" t="n"/>
      <c r="K134" s="50">
        <f>IF(AND(H134="",I134="",COUNTIF('Zmiany planu'!$C$4:$C$1000,$A134)=0),"",1+COUNTIF('Zmiany planu'!$C$4:$C$1000,$A134))</f>
        <v/>
      </c>
      <c r="L134" s="51">
        <f>IF(COUNTIF('Zmiany planu'!$C$4:$C$1000,$A134)=0,IF(H134="","",H134),INDEX('Zmiany planu'!$G$4:$G$1000,MATCH(INT($A134)&amp;"#"&amp;COUNTIF('Zmiany planu'!$C$4:$C$1000,$A134),'Zmiany planu'!$L$4:$L$1000,0))&amp;"")</f>
        <v/>
      </c>
      <c r="M134" s="52">
        <f>IF(COUNTIF('Zmiany planu'!$C$4:$C$1000,$A134)=0,IF(I134="","",I134),IF(INDEX('Zmiany planu'!$H$4:$H$1000,MATCH(INT($A134)&amp;"#"&amp;COUNTIF('Zmiany planu'!$C$4:$C$1000,$A134),'Zmiany planu'!$L$4:$L$1000,0))="",0,INDEX('Zmiany planu'!$H$4:$H$1000,MATCH(INT($A134)&amp;"#"&amp;COUNTIF('Zmiany planu'!$C$4:$C$1000,$A134),'Zmiany planu'!$L$4:$L$1000,0))))</f>
        <v/>
      </c>
      <c r="N134" s="53" t="n"/>
      <c r="O134" s="53" t="n"/>
      <c r="P134" s="54" t="n"/>
      <c r="Q134" s="55" t="n"/>
      <c r="R134" s="56">
        <f>IF(AND(N(P134)&gt;0,N(Q134)&gt;0),Q134/P134,"")</f>
        <v/>
      </c>
      <c r="S134" s="53" t="n"/>
      <c r="T134" s="53" t="n"/>
      <c r="U134" s="44">
        <f>IF(OR(N(S134)=0,N('Ustawienia'!$B$19)=0),"",IFERROR("Z"&amp;MATCH(S134,'Ustawienia'!$C$23:$C$27,1),"&lt;Z1"))</f>
        <v/>
      </c>
      <c r="V134" s="53" t="n"/>
      <c r="W134" s="44">
        <f>IF(AND(N(V134)&gt;0,N(Q134)&gt;0),ROUND(V134*Q134*1440,0),"")</f>
        <v/>
      </c>
      <c r="X134" s="53" t="n"/>
      <c r="Y134" s="53" t="n"/>
      <c r="Z134" s="53" t="n"/>
      <c r="AA134" s="57" t="n"/>
      <c r="AB134" s="53" t="n"/>
      <c r="AC134" s="58" t="n"/>
      <c r="AD134" s="57" t="n"/>
      <c r="AE134" s="53" t="n"/>
      <c r="AF134" s="58" t="n"/>
      <c r="AG134" s="53" t="n"/>
      <c r="AH134" s="58" t="n"/>
      <c r="AI134" s="58" t="n"/>
      <c r="AJ134" s="48" t="n"/>
    </row>
    <row r="135" outlineLevel="1">
      <c r="A135" s="59" t="n">
        <v>46390</v>
      </c>
      <c r="B135" s="60">
        <f>CHOOSE(WEEKDAY(A135,2),"pon","wt","śr","czw","pt","sob","ndz")</f>
        <v/>
      </c>
      <c r="C135" s="61">
        <f>A135-WEEKDAY(A135,2)+1</f>
        <v/>
      </c>
      <c r="D135" s="60">
        <f>YEAR(A135)&amp;"-"&amp;TEXT(MONTH(A135),"00")</f>
        <v/>
      </c>
      <c r="E135" s="62">
        <f>SUMIFS($M$4:$M$1200,$C$4:$C$1200,$C135)</f>
        <v/>
      </c>
      <c r="F135" s="62">
        <f>SUMIFS($P$4:$P$1200,$C$4:$C$1200,$C135)</f>
        <v/>
      </c>
      <c r="G135" s="63" t="n"/>
      <c r="H135" s="64" t="n"/>
      <c r="I135" s="65" t="n"/>
      <c r="J135" s="63" t="n"/>
      <c r="K135" s="66">
        <f>IF(AND(H135="",I135="",COUNTIF('Zmiany planu'!$C$4:$C$1000,$A135)=0),"",1+COUNTIF('Zmiany planu'!$C$4:$C$1000,$A135))</f>
        <v/>
      </c>
      <c r="L135" s="67">
        <f>IF(COUNTIF('Zmiany planu'!$C$4:$C$1000,$A135)=0,IF(H135="","",H135),INDEX('Zmiany planu'!$G$4:$G$1000,MATCH(INT($A135)&amp;"#"&amp;COUNTIF('Zmiany planu'!$C$4:$C$1000,$A135),'Zmiany planu'!$L$4:$L$1000,0))&amp;"")</f>
        <v/>
      </c>
      <c r="M135" s="68">
        <f>IF(COUNTIF('Zmiany planu'!$C$4:$C$1000,$A135)=0,IF(I135="","",I135),IF(INDEX('Zmiany planu'!$H$4:$H$1000,MATCH(INT($A135)&amp;"#"&amp;COUNTIF('Zmiany planu'!$C$4:$C$1000,$A135),'Zmiany planu'!$L$4:$L$1000,0))="",0,INDEX('Zmiany planu'!$H$4:$H$1000,MATCH(INT($A135)&amp;"#"&amp;COUNTIF('Zmiany planu'!$C$4:$C$1000,$A135),'Zmiany planu'!$L$4:$L$1000,0))))</f>
        <v/>
      </c>
      <c r="N135" s="69" t="n"/>
      <c r="O135" s="69" t="n"/>
      <c r="P135" s="70" t="n"/>
      <c r="Q135" s="71" t="n"/>
      <c r="R135" s="72">
        <f>IF(AND(N(P135)&gt;0,N(Q135)&gt;0),Q135/P135,"")</f>
        <v/>
      </c>
      <c r="S135" s="69" t="n"/>
      <c r="T135" s="69" t="n"/>
      <c r="U135" s="60">
        <f>IF(OR(N(S135)=0,N('Ustawienia'!$B$19)=0),"",IFERROR("Z"&amp;MATCH(S135,'Ustawienia'!$C$23:$C$27,1),"&lt;Z1"))</f>
        <v/>
      </c>
      <c r="V135" s="69" t="n"/>
      <c r="W135" s="60">
        <f>IF(AND(N(V135)&gt;0,N(Q135)&gt;0),ROUND(V135*Q135*1440,0),"")</f>
        <v/>
      </c>
      <c r="X135" s="69" t="n"/>
      <c r="Y135" s="69" t="n"/>
      <c r="Z135" s="69" t="n"/>
      <c r="AA135" s="73" t="n"/>
      <c r="AB135" s="69" t="n"/>
      <c r="AC135" s="74" t="n"/>
      <c r="AD135" s="73" t="n"/>
      <c r="AE135" s="69" t="n"/>
      <c r="AF135" s="74" t="n"/>
      <c r="AG135" s="69" t="n"/>
      <c r="AH135" s="74" t="n"/>
      <c r="AI135" s="74" t="n"/>
      <c r="AJ135" s="64" t="n"/>
    </row>
    <row r="136" outlineLevel="1">
      <c r="A136" s="43" t="n">
        <v>46391</v>
      </c>
      <c r="B136" s="44">
        <f>CHOOSE(WEEKDAY(A136,2),"pon","wt","śr","czw","pt","sob","ndz")</f>
        <v/>
      </c>
      <c r="C136" s="45">
        <f>A136-WEEKDAY(A136,2)+1</f>
        <v/>
      </c>
      <c r="D136" s="44">
        <f>YEAR(A136)&amp;"-"&amp;TEXT(MONTH(A136),"00")</f>
        <v/>
      </c>
      <c r="E136" s="46" t="n"/>
      <c r="F136" s="46" t="n"/>
      <c r="G136" s="47" t="n"/>
      <c r="H136" s="48" t="n"/>
      <c r="I136" s="49" t="n"/>
      <c r="J136" s="47" t="n"/>
      <c r="K136" s="50">
        <f>IF(AND(H136="",I136="",COUNTIF('Zmiany planu'!$C$4:$C$1000,$A136)=0),"",1+COUNTIF('Zmiany planu'!$C$4:$C$1000,$A136))</f>
        <v/>
      </c>
      <c r="L136" s="51">
        <f>IF(COUNTIF('Zmiany planu'!$C$4:$C$1000,$A136)=0,IF(H136="","",H136),INDEX('Zmiany planu'!$G$4:$G$1000,MATCH(INT($A136)&amp;"#"&amp;COUNTIF('Zmiany planu'!$C$4:$C$1000,$A136),'Zmiany planu'!$L$4:$L$1000,0))&amp;"")</f>
        <v/>
      </c>
      <c r="M136" s="52">
        <f>IF(COUNTIF('Zmiany planu'!$C$4:$C$1000,$A136)=0,IF(I136="","",I136),IF(INDEX('Zmiany planu'!$H$4:$H$1000,MATCH(INT($A136)&amp;"#"&amp;COUNTIF('Zmiany planu'!$C$4:$C$1000,$A136),'Zmiany planu'!$L$4:$L$1000,0))="",0,INDEX('Zmiany planu'!$H$4:$H$1000,MATCH(INT($A136)&amp;"#"&amp;COUNTIF('Zmiany planu'!$C$4:$C$1000,$A136),'Zmiany planu'!$L$4:$L$1000,0))))</f>
        <v/>
      </c>
      <c r="N136" s="53" t="n"/>
      <c r="O136" s="53" t="n"/>
      <c r="P136" s="54" t="n"/>
      <c r="Q136" s="55" t="n"/>
      <c r="R136" s="56">
        <f>IF(AND(N(P136)&gt;0,N(Q136)&gt;0),Q136/P136,"")</f>
        <v/>
      </c>
      <c r="S136" s="53" t="n"/>
      <c r="T136" s="53" t="n"/>
      <c r="U136" s="44">
        <f>IF(OR(N(S136)=0,N('Ustawienia'!$B$19)=0),"",IFERROR("Z"&amp;MATCH(S136,'Ustawienia'!$C$23:$C$27,1),"&lt;Z1"))</f>
        <v/>
      </c>
      <c r="V136" s="53" t="n"/>
      <c r="W136" s="44">
        <f>IF(AND(N(V136)&gt;0,N(Q136)&gt;0),ROUND(V136*Q136*1440,0),"")</f>
        <v/>
      </c>
      <c r="X136" s="53" t="n"/>
      <c r="Y136" s="53" t="n"/>
      <c r="Z136" s="53" t="n"/>
      <c r="AA136" s="57" t="n"/>
      <c r="AB136" s="53" t="n"/>
      <c r="AC136" s="58" t="n"/>
      <c r="AD136" s="57" t="n"/>
      <c r="AE136" s="53" t="n"/>
      <c r="AF136" s="58" t="n"/>
      <c r="AG136" s="53" t="n"/>
      <c r="AH136" s="58" t="n"/>
      <c r="AI136" s="58" t="n"/>
      <c r="AJ136" s="48" t="n"/>
    </row>
    <row r="137" outlineLevel="1">
      <c r="A137" s="43" t="n">
        <v>46392</v>
      </c>
      <c r="B137" s="44">
        <f>CHOOSE(WEEKDAY(A137,2),"pon","wt","śr","czw","pt","sob","ndz")</f>
        <v/>
      </c>
      <c r="C137" s="45">
        <f>A137-WEEKDAY(A137,2)+1</f>
        <v/>
      </c>
      <c r="D137" s="44">
        <f>YEAR(A137)&amp;"-"&amp;TEXT(MONTH(A137),"00")</f>
        <v/>
      </c>
      <c r="E137" s="46" t="n"/>
      <c r="F137" s="46" t="n"/>
      <c r="G137" s="47" t="n"/>
      <c r="H137" s="48" t="n"/>
      <c r="I137" s="49" t="n"/>
      <c r="J137" s="47" t="n"/>
      <c r="K137" s="50">
        <f>IF(AND(H137="",I137="",COUNTIF('Zmiany planu'!$C$4:$C$1000,$A137)=0),"",1+COUNTIF('Zmiany planu'!$C$4:$C$1000,$A137))</f>
        <v/>
      </c>
      <c r="L137" s="51">
        <f>IF(COUNTIF('Zmiany planu'!$C$4:$C$1000,$A137)=0,IF(H137="","",H137),INDEX('Zmiany planu'!$G$4:$G$1000,MATCH(INT($A137)&amp;"#"&amp;COUNTIF('Zmiany planu'!$C$4:$C$1000,$A137),'Zmiany planu'!$L$4:$L$1000,0))&amp;"")</f>
        <v/>
      </c>
      <c r="M137" s="52">
        <f>IF(COUNTIF('Zmiany planu'!$C$4:$C$1000,$A137)=0,IF(I137="","",I137),IF(INDEX('Zmiany planu'!$H$4:$H$1000,MATCH(INT($A137)&amp;"#"&amp;COUNTIF('Zmiany planu'!$C$4:$C$1000,$A137),'Zmiany planu'!$L$4:$L$1000,0))="",0,INDEX('Zmiany planu'!$H$4:$H$1000,MATCH(INT($A137)&amp;"#"&amp;COUNTIF('Zmiany planu'!$C$4:$C$1000,$A137),'Zmiany planu'!$L$4:$L$1000,0))))</f>
        <v/>
      </c>
      <c r="N137" s="53" t="n"/>
      <c r="O137" s="53" t="n"/>
      <c r="P137" s="54" t="n"/>
      <c r="Q137" s="55" t="n"/>
      <c r="R137" s="56">
        <f>IF(AND(N(P137)&gt;0,N(Q137)&gt;0),Q137/P137,"")</f>
        <v/>
      </c>
      <c r="S137" s="53" t="n"/>
      <c r="T137" s="53" t="n"/>
      <c r="U137" s="44">
        <f>IF(OR(N(S137)=0,N('Ustawienia'!$B$19)=0),"",IFERROR("Z"&amp;MATCH(S137,'Ustawienia'!$C$23:$C$27,1),"&lt;Z1"))</f>
        <v/>
      </c>
      <c r="V137" s="53" t="n"/>
      <c r="W137" s="44">
        <f>IF(AND(N(V137)&gt;0,N(Q137)&gt;0),ROUND(V137*Q137*1440,0),"")</f>
        <v/>
      </c>
      <c r="X137" s="53" t="n"/>
      <c r="Y137" s="53" t="n"/>
      <c r="Z137" s="53" t="n"/>
      <c r="AA137" s="57" t="n"/>
      <c r="AB137" s="53" t="n"/>
      <c r="AC137" s="58" t="n"/>
      <c r="AD137" s="57" t="n"/>
      <c r="AE137" s="53" t="n"/>
      <c r="AF137" s="58" t="n"/>
      <c r="AG137" s="53" t="n"/>
      <c r="AH137" s="58" t="n"/>
      <c r="AI137" s="58" t="n"/>
      <c r="AJ137" s="48" t="n"/>
    </row>
    <row r="138" outlineLevel="1">
      <c r="A138" s="43" t="n">
        <v>46393</v>
      </c>
      <c r="B138" s="44">
        <f>CHOOSE(WEEKDAY(A138,2),"pon","wt","śr","czw","pt","sob","ndz")</f>
        <v/>
      </c>
      <c r="C138" s="45">
        <f>A138-WEEKDAY(A138,2)+1</f>
        <v/>
      </c>
      <c r="D138" s="44">
        <f>YEAR(A138)&amp;"-"&amp;TEXT(MONTH(A138),"00")</f>
        <v/>
      </c>
      <c r="E138" s="46" t="n"/>
      <c r="F138" s="46" t="n"/>
      <c r="G138" s="47" t="n"/>
      <c r="H138" s="48" t="n"/>
      <c r="I138" s="49" t="n"/>
      <c r="J138" s="47" t="n"/>
      <c r="K138" s="50">
        <f>IF(AND(H138="",I138="",COUNTIF('Zmiany planu'!$C$4:$C$1000,$A138)=0),"",1+COUNTIF('Zmiany planu'!$C$4:$C$1000,$A138))</f>
        <v/>
      </c>
      <c r="L138" s="51">
        <f>IF(COUNTIF('Zmiany planu'!$C$4:$C$1000,$A138)=0,IF(H138="","",H138),INDEX('Zmiany planu'!$G$4:$G$1000,MATCH(INT($A138)&amp;"#"&amp;COUNTIF('Zmiany planu'!$C$4:$C$1000,$A138),'Zmiany planu'!$L$4:$L$1000,0))&amp;"")</f>
        <v/>
      </c>
      <c r="M138" s="52">
        <f>IF(COUNTIF('Zmiany planu'!$C$4:$C$1000,$A138)=0,IF(I138="","",I138),IF(INDEX('Zmiany planu'!$H$4:$H$1000,MATCH(INT($A138)&amp;"#"&amp;COUNTIF('Zmiany planu'!$C$4:$C$1000,$A138),'Zmiany planu'!$L$4:$L$1000,0))="",0,INDEX('Zmiany planu'!$H$4:$H$1000,MATCH(INT($A138)&amp;"#"&amp;COUNTIF('Zmiany planu'!$C$4:$C$1000,$A138),'Zmiany planu'!$L$4:$L$1000,0))))</f>
        <v/>
      </c>
      <c r="N138" s="53" t="n"/>
      <c r="O138" s="53" t="n"/>
      <c r="P138" s="54" t="n"/>
      <c r="Q138" s="55" t="n"/>
      <c r="R138" s="56">
        <f>IF(AND(N(P138)&gt;0,N(Q138)&gt;0),Q138/P138,"")</f>
        <v/>
      </c>
      <c r="S138" s="53" t="n"/>
      <c r="T138" s="53" t="n"/>
      <c r="U138" s="44">
        <f>IF(OR(N(S138)=0,N('Ustawienia'!$B$19)=0),"",IFERROR("Z"&amp;MATCH(S138,'Ustawienia'!$C$23:$C$27,1),"&lt;Z1"))</f>
        <v/>
      </c>
      <c r="V138" s="53" t="n"/>
      <c r="W138" s="44">
        <f>IF(AND(N(V138)&gt;0,N(Q138)&gt;0),ROUND(V138*Q138*1440,0),"")</f>
        <v/>
      </c>
      <c r="X138" s="53" t="n"/>
      <c r="Y138" s="53" t="n"/>
      <c r="Z138" s="53" t="n"/>
      <c r="AA138" s="57" t="n"/>
      <c r="AB138" s="53" t="n"/>
      <c r="AC138" s="58" t="n"/>
      <c r="AD138" s="57" t="n"/>
      <c r="AE138" s="53" t="n"/>
      <c r="AF138" s="58" t="n"/>
      <c r="AG138" s="53" t="n"/>
      <c r="AH138" s="58" t="n"/>
      <c r="AI138" s="58" t="n"/>
      <c r="AJ138" s="48" t="n"/>
    </row>
    <row r="139" outlineLevel="1">
      <c r="A139" s="43" t="n">
        <v>46394</v>
      </c>
      <c r="B139" s="44">
        <f>CHOOSE(WEEKDAY(A139,2),"pon","wt","śr","czw","pt","sob","ndz")</f>
        <v/>
      </c>
      <c r="C139" s="45">
        <f>A139-WEEKDAY(A139,2)+1</f>
        <v/>
      </c>
      <c r="D139" s="44">
        <f>YEAR(A139)&amp;"-"&amp;TEXT(MONTH(A139),"00")</f>
        <v/>
      </c>
      <c r="E139" s="46" t="n"/>
      <c r="F139" s="46" t="n"/>
      <c r="G139" s="47" t="n"/>
      <c r="H139" s="48" t="n"/>
      <c r="I139" s="49" t="n"/>
      <c r="J139" s="47" t="n"/>
      <c r="K139" s="50">
        <f>IF(AND(H139="",I139="",COUNTIF('Zmiany planu'!$C$4:$C$1000,$A139)=0),"",1+COUNTIF('Zmiany planu'!$C$4:$C$1000,$A139))</f>
        <v/>
      </c>
      <c r="L139" s="51">
        <f>IF(COUNTIF('Zmiany planu'!$C$4:$C$1000,$A139)=0,IF(H139="","",H139),INDEX('Zmiany planu'!$G$4:$G$1000,MATCH(INT($A139)&amp;"#"&amp;COUNTIF('Zmiany planu'!$C$4:$C$1000,$A139),'Zmiany planu'!$L$4:$L$1000,0))&amp;"")</f>
        <v/>
      </c>
      <c r="M139" s="52">
        <f>IF(COUNTIF('Zmiany planu'!$C$4:$C$1000,$A139)=0,IF(I139="","",I139),IF(INDEX('Zmiany planu'!$H$4:$H$1000,MATCH(INT($A139)&amp;"#"&amp;COUNTIF('Zmiany planu'!$C$4:$C$1000,$A139),'Zmiany planu'!$L$4:$L$1000,0))="",0,INDEX('Zmiany planu'!$H$4:$H$1000,MATCH(INT($A139)&amp;"#"&amp;COUNTIF('Zmiany planu'!$C$4:$C$1000,$A139),'Zmiany planu'!$L$4:$L$1000,0))))</f>
        <v/>
      </c>
      <c r="N139" s="53" t="n"/>
      <c r="O139" s="53" t="n"/>
      <c r="P139" s="54" t="n"/>
      <c r="Q139" s="55" t="n"/>
      <c r="R139" s="56">
        <f>IF(AND(N(P139)&gt;0,N(Q139)&gt;0),Q139/P139,"")</f>
        <v/>
      </c>
      <c r="S139" s="53" t="n"/>
      <c r="T139" s="53" t="n"/>
      <c r="U139" s="44">
        <f>IF(OR(N(S139)=0,N('Ustawienia'!$B$19)=0),"",IFERROR("Z"&amp;MATCH(S139,'Ustawienia'!$C$23:$C$27,1),"&lt;Z1"))</f>
        <v/>
      </c>
      <c r="V139" s="53" t="n"/>
      <c r="W139" s="44">
        <f>IF(AND(N(V139)&gt;0,N(Q139)&gt;0),ROUND(V139*Q139*1440,0),"")</f>
        <v/>
      </c>
      <c r="X139" s="53" t="n"/>
      <c r="Y139" s="53" t="n"/>
      <c r="Z139" s="53" t="n"/>
      <c r="AA139" s="57" t="n"/>
      <c r="AB139" s="53" t="n"/>
      <c r="AC139" s="58" t="n"/>
      <c r="AD139" s="57" t="n"/>
      <c r="AE139" s="53" t="n"/>
      <c r="AF139" s="58" t="n"/>
      <c r="AG139" s="53" t="n"/>
      <c r="AH139" s="58" t="n"/>
      <c r="AI139" s="58" t="n"/>
      <c r="AJ139" s="48" t="n"/>
    </row>
    <row r="140" outlineLevel="1">
      <c r="A140" s="43" t="n">
        <v>46395</v>
      </c>
      <c r="B140" s="44">
        <f>CHOOSE(WEEKDAY(A140,2),"pon","wt","śr","czw","pt","sob","ndz")</f>
        <v/>
      </c>
      <c r="C140" s="45">
        <f>A140-WEEKDAY(A140,2)+1</f>
        <v/>
      </c>
      <c r="D140" s="44">
        <f>YEAR(A140)&amp;"-"&amp;TEXT(MONTH(A140),"00")</f>
        <v/>
      </c>
      <c r="E140" s="46" t="n"/>
      <c r="F140" s="46" t="n"/>
      <c r="G140" s="47" t="n"/>
      <c r="H140" s="48" t="n"/>
      <c r="I140" s="49" t="n"/>
      <c r="J140" s="47" t="n"/>
      <c r="K140" s="50">
        <f>IF(AND(H140="",I140="",COUNTIF('Zmiany planu'!$C$4:$C$1000,$A140)=0),"",1+COUNTIF('Zmiany planu'!$C$4:$C$1000,$A140))</f>
        <v/>
      </c>
      <c r="L140" s="51">
        <f>IF(COUNTIF('Zmiany planu'!$C$4:$C$1000,$A140)=0,IF(H140="","",H140),INDEX('Zmiany planu'!$G$4:$G$1000,MATCH(INT($A140)&amp;"#"&amp;COUNTIF('Zmiany planu'!$C$4:$C$1000,$A140),'Zmiany planu'!$L$4:$L$1000,0))&amp;"")</f>
        <v/>
      </c>
      <c r="M140" s="52">
        <f>IF(COUNTIF('Zmiany planu'!$C$4:$C$1000,$A140)=0,IF(I140="","",I140),IF(INDEX('Zmiany planu'!$H$4:$H$1000,MATCH(INT($A140)&amp;"#"&amp;COUNTIF('Zmiany planu'!$C$4:$C$1000,$A140),'Zmiany planu'!$L$4:$L$1000,0))="",0,INDEX('Zmiany planu'!$H$4:$H$1000,MATCH(INT($A140)&amp;"#"&amp;COUNTIF('Zmiany planu'!$C$4:$C$1000,$A140),'Zmiany planu'!$L$4:$L$1000,0))))</f>
        <v/>
      </c>
      <c r="N140" s="53" t="n"/>
      <c r="O140" s="53" t="n"/>
      <c r="P140" s="54" t="n"/>
      <c r="Q140" s="55" t="n"/>
      <c r="R140" s="56">
        <f>IF(AND(N(P140)&gt;0,N(Q140)&gt;0),Q140/P140,"")</f>
        <v/>
      </c>
      <c r="S140" s="53" t="n"/>
      <c r="T140" s="53" t="n"/>
      <c r="U140" s="44">
        <f>IF(OR(N(S140)=0,N('Ustawienia'!$B$19)=0),"",IFERROR("Z"&amp;MATCH(S140,'Ustawienia'!$C$23:$C$27,1),"&lt;Z1"))</f>
        <v/>
      </c>
      <c r="V140" s="53" t="n"/>
      <c r="W140" s="44">
        <f>IF(AND(N(V140)&gt;0,N(Q140)&gt;0),ROUND(V140*Q140*1440,0),"")</f>
        <v/>
      </c>
      <c r="X140" s="53" t="n"/>
      <c r="Y140" s="53" t="n"/>
      <c r="Z140" s="53" t="n"/>
      <c r="AA140" s="57" t="n"/>
      <c r="AB140" s="53" t="n"/>
      <c r="AC140" s="58" t="n"/>
      <c r="AD140" s="57" t="n"/>
      <c r="AE140" s="53" t="n"/>
      <c r="AF140" s="58" t="n"/>
      <c r="AG140" s="53" t="n"/>
      <c r="AH140" s="58" t="n"/>
      <c r="AI140" s="58" t="n"/>
      <c r="AJ140" s="48" t="n"/>
    </row>
    <row r="141" outlineLevel="1">
      <c r="A141" s="43" t="n">
        <v>46396</v>
      </c>
      <c r="B141" s="44">
        <f>CHOOSE(WEEKDAY(A141,2),"pon","wt","śr","czw","pt","sob","ndz")</f>
        <v/>
      </c>
      <c r="C141" s="45">
        <f>A141-WEEKDAY(A141,2)+1</f>
        <v/>
      </c>
      <c r="D141" s="44">
        <f>YEAR(A141)&amp;"-"&amp;TEXT(MONTH(A141),"00")</f>
        <v/>
      </c>
      <c r="E141" s="46" t="n"/>
      <c r="F141" s="46" t="n"/>
      <c r="G141" s="47" t="n"/>
      <c r="H141" s="48" t="n"/>
      <c r="I141" s="49" t="n"/>
      <c r="J141" s="47" t="n"/>
      <c r="K141" s="50">
        <f>IF(AND(H141="",I141="",COUNTIF('Zmiany planu'!$C$4:$C$1000,$A141)=0),"",1+COUNTIF('Zmiany planu'!$C$4:$C$1000,$A141))</f>
        <v/>
      </c>
      <c r="L141" s="51">
        <f>IF(COUNTIF('Zmiany planu'!$C$4:$C$1000,$A141)=0,IF(H141="","",H141),INDEX('Zmiany planu'!$G$4:$G$1000,MATCH(INT($A141)&amp;"#"&amp;COUNTIF('Zmiany planu'!$C$4:$C$1000,$A141),'Zmiany planu'!$L$4:$L$1000,0))&amp;"")</f>
        <v/>
      </c>
      <c r="M141" s="52">
        <f>IF(COUNTIF('Zmiany planu'!$C$4:$C$1000,$A141)=0,IF(I141="","",I141),IF(INDEX('Zmiany planu'!$H$4:$H$1000,MATCH(INT($A141)&amp;"#"&amp;COUNTIF('Zmiany planu'!$C$4:$C$1000,$A141),'Zmiany planu'!$L$4:$L$1000,0))="",0,INDEX('Zmiany planu'!$H$4:$H$1000,MATCH(INT($A141)&amp;"#"&amp;COUNTIF('Zmiany planu'!$C$4:$C$1000,$A141),'Zmiany planu'!$L$4:$L$1000,0))))</f>
        <v/>
      </c>
      <c r="N141" s="53" t="n"/>
      <c r="O141" s="53" t="n"/>
      <c r="P141" s="54" t="n"/>
      <c r="Q141" s="55" t="n"/>
      <c r="R141" s="56">
        <f>IF(AND(N(P141)&gt;0,N(Q141)&gt;0),Q141/P141,"")</f>
        <v/>
      </c>
      <c r="S141" s="53" t="n"/>
      <c r="T141" s="53" t="n"/>
      <c r="U141" s="44">
        <f>IF(OR(N(S141)=0,N('Ustawienia'!$B$19)=0),"",IFERROR("Z"&amp;MATCH(S141,'Ustawienia'!$C$23:$C$27,1),"&lt;Z1"))</f>
        <v/>
      </c>
      <c r="V141" s="53" t="n"/>
      <c r="W141" s="44">
        <f>IF(AND(N(V141)&gt;0,N(Q141)&gt;0),ROUND(V141*Q141*1440,0),"")</f>
        <v/>
      </c>
      <c r="X141" s="53" t="n"/>
      <c r="Y141" s="53" t="n"/>
      <c r="Z141" s="53" t="n"/>
      <c r="AA141" s="57" t="n"/>
      <c r="AB141" s="53" t="n"/>
      <c r="AC141" s="58" t="n"/>
      <c r="AD141" s="57" t="n"/>
      <c r="AE141" s="53" t="n"/>
      <c r="AF141" s="58" t="n"/>
      <c r="AG141" s="53" t="n"/>
      <c r="AH141" s="58" t="n"/>
      <c r="AI141" s="58" t="n"/>
      <c r="AJ141" s="48" t="n"/>
    </row>
    <row r="142" outlineLevel="1">
      <c r="A142" s="59" t="n">
        <v>46397</v>
      </c>
      <c r="B142" s="60">
        <f>CHOOSE(WEEKDAY(A142,2),"pon","wt","śr","czw","pt","sob","ndz")</f>
        <v/>
      </c>
      <c r="C142" s="61">
        <f>A142-WEEKDAY(A142,2)+1</f>
        <v/>
      </c>
      <c r="D142" s="60">
        <f>YEAR(A142)&amp;"-"&amp;TEXT(MONTH(A142),"00")</f>
        <v/>
      </c>
      <c r="E142" s="62">
        <f>SUMIFS($M$4:$M$1200,$C$4:$C$1200,$C142)</f>
        <v/>
      </c>
      <c r="F142" s="62">
        <f>SUMIFS($P$4:$P$1200,$C$4:$C$1200,$C142)</f>
        <v/>
      </c>
      <c r="G142" s="63" t="n"/>
      <c r="H142" s="64" t="n"/>
      <c r="I142" s="65" t="n"/>
      <c r="J142" s="63" t="n"/>
      <c r="K142" s="66">
        <f>IF(AND(H142="",I142="",COUNTIF('Zmiany planu'!$C$4:$C$1000,$A142)=0),"",1+COUNTIF('Zmiany planu'!$C$4:$C$1000,$A142))</f>
        <v/>
      </c>
      <c r="L142" s="67">
        <f>IF(COUNTIF('Zmiany planu'!$C$4:$C$1000,$A142)=0,IF(H142="","",H142),INDEX('Zmiany planu'!$G$4:$G$1000,MATCH(INT($A142)&amp;"#"&amp;COUNTIF('Zmiany planu'!$C$4:$C$1000,$A142),'Zmiany planu'!$L$4:$L$1000,0))&amp;"")</f>
        <v/>
      </c>
      <c r="M142" s="68">
        <f>IF(COUNTIF('Zmiany planu'!$C$4:$C$1000,$A142)=0,IF(I142="","",I142),IF(INDEX('Zmiany planu'!$H$4:$H$1000,MATCH(INT($A142)&amp;"#"&amp;COUNTIF('Zmiany planu'!$C$4:$C$1000,$A142),'Zmiany planu'!$L$4:$L$1000,0))="",0,INDEX('Zmiany planu'!$H$4:$H$1000,MATCH(INT($A142)&amp;"#"&amp;COUNTIF('Zmiany planu'!$C$4:$C$1000,$A142),'Zmiany planu'!$L$4:$L$1000,0))))</f>
        <v/>
      </c>
      <c r="N142" s="69" t="n"/>
      <c r="O142" s="69" t="n"/>
      <c r="P142" s="70" t="n"/>
      <c r="Q142" s="71" t="n"/>
      <c r="R142" s="72">
        <f>IF(AND(N(P142)&gt;0,N(Q142)&gt;0),Q142/P142,"")</f>
        <v/>
      </c>
      <c r="S142" s="69" t="n"/>
      <c r="T142" s="69" t="n"/>
      <c r="U142" s="60">
        <f>IF(OR(N(S142)=0,N('Ustawienia'!$B$19)=0),"",IFERROR("Z"&amp;MATCH(S142,'Ustawienia'!$C$23:$C$27,1),"&lt;Z1"))</f>
        <v/>
      </c>
      <c r="V142" s="69" t="n"/>
      <c r="W142" s="60">
        <f>IF(AND(N(V142)&gt;0,N(Q142)&gt;0),ROUND(V142*Q142*1440,0),"")</f>
        <v/>
      </c>
      <c r="X142" s="69" t="n"/>
      <c r="Y142" s="69" t="n"/>
      <c r="Z142" s="69" t="n"/>
      <c r="AA142" s="73" t="n"/>
      <c r="AB142" s="69" t="n"/>
      <c r="AC142" s="74" t="n"/>
      <c r="AD142" s="73" t="n"/>
      <c r="AE142" s="69" t="n"/>
      <c r="AF142" s="74" t="n"/>
      <c r="AG142" s="69" t="n"/>
      <c r="AH142" s="74" t="n"/>
      <c r="AI142" s="74" t="n"/>
      <c r="AJ142" s="64" t="n"/>
    </row>
    <row r="143" outlineLevel="1">
      <c r="A143" s="43" t="n">
        <v>46398</v>
      </c>
      <c r="B143" s="44">
        <f>CHOOSE(WEEKDAY(A143,2),"pon","wt","śr","czw","pt","sob","ndz")</f>
        <v/>
      </c>
      <c r="C143" s="45">
        <f>A143-WEEKDAY(A143,2)+1</f>
        <v/>
      </c>
      <c r="D143" s="44">
        <f>YEAR(A143)&amp;"-"&amp;TEXT(MONTH(A143),"00")</f>
        <v/>
      </c>
      <c r="E143" s="46" t="n"/>
      <c r="F143" s="46" t="n"/>
      <c r="G143" s="47" t="n"/>
      <c r="H143" s="48" t="n"/>
      <c r="I143" s="49" t="n"/>
      <c r="J143" s="47" t="n"/>
      <c r="K143" s="50">
        <f>IF(AND(H143="",I143="",COUNTIF('Zmiany planu'!$C$4:$C$1000,$A143)=0),"",1+COUNTIF('Zmiany planu'!$C$4:$C$1000,$A143))</f>
        <v/>
      </c>
      <c r="L143" s="51">
        <f>IF(COUNTIF('Zmiany planu'!$C$4:$C$1000,$A143)=0,IF(H143="","",H143),INDEX('Zmiany planu'!$G$4:$G$1000,MATCH(INT($A143)&amp;"#"&amp;COUNTIF('Zmiany planu'!$C$4:$C$1000,$A143),'Zmiany planu'!$L$4:$L$1000,0))&amp;"")</f>
        <v/>
      </c>
      <c r="M143" s="52">
        <f>IF(COUNTIF('Zmiany planu'!$C$4:$C$1000,$A143)=0,IF(I143="","",I143),IF(INDEX('Zmiany planu'!$H$4:$H$1000,MATCH(INT($A143)&amp;"#"&amp;COUNTIF('Zmiany planu'!$C$4:$C$1000,$A143),'Zmiany planu'!$L$4:$L$1000,0))="",0,INDEX('Zmiany planu'!$H$4:$H$1000,MATCH(INT($A143)&amp;"#"&amp;COUNTIF('Zmiany planu'!$C$4:$C$1000,$A143),'Zmiany planu'!$L$4:$L$1000,0))))</f>
        <v/>
      </c>
      <c r="N143" s="53" t="n"/>
      <c r="O143" s="53" t="n"/>
      <c r="P143" s="54" t="n"/>
      <c r="Q143" s="55" t="n"/>
      <c r="R143" s="56">
        <f>IF(AND(N(P143)&gt;0,N(Q143)&gt;0),Q143/P143,"")</f>
        <v/>
      </c>
      <c r="S143" s="53" t="n"/>
      <c r="T143" s="53" t="n"/>
      <c r="U143" s="44">
        <f>IF(OR(N(S143)=0,N('Ustawienia'!$B$19)=0),"",IFERROR("Z"&amp;MATCH(S143,'Ustawienia'!$C$23:$C$27,1),"&lt;Z1"))</f>
        <v/>
      </c>
      <c r="V143" s="53" t="n"/>
      <c r="W143" s="44">
        <f>IF(AND(N(V143)&gt;0,N(Q143)&gt;0),ROUND(V143*Q143*1440,0),"")</f>
        <v/>
      </c>
      <c r="X143" s="53" t="n"/>
      <c r="Y143" s="53" t="n"/>
      <c r="Z143" s="53" t="n"/>
      <c r="AA143" s="57" t="n"/>
      <c r="AB143" s="53" t="n"/>
      <c r="AC143" s="58" t="n"/>
      <c r="AD143" s="57" t="n"/>
      <c r="AE143" s="53" t="n"/>
      <c r="AF143" s="58" t="n"/>
      <c r="AG143" s="53" t="n"/>
      <c r="AH143" s="58" t="n"/>
      <c r="AI143" s="58" t="n"/>
      <c r="AJ143" s="48" t="n"/>
    </row>
    <row r="144" outlineLevel="1">
      <c r="A144" s="43" t="n">
        <v>46399</v>
      </c>
      <c r="B144" s="44">
        <f>CHOOSE(WEEKDAY(A144,2),"pon","wt","śr","czw","pt","sob","ndz")</f>
        <v/>
      </c>
      <c r="C144" s="45">
        <f>A144-WEEKDAY(A144,2)+1</f>
        <v/>
      </c>
      <c r="D144" s="44">
        <f>YEAR(A144)&amp;"-"&amp;TEXT(MONTH(A144),"00")</f>
        <v/>
      </c>
      <c r="E144" s="46" t="n"/>
      <c r="F144" s="46" t="n"/>
      <c r="G144" s="47" t="n"/>
      <c r="H144" s="48" t="n"/>
      <c r="I144" s="49" t="n"/>
      <c r="J144" s="47" t="n"/>
      <c r="K144" s="50">
        <f>IF(AND(H144="",I144="",COUNTIF('Zmiany planu'!$C$4:$C$1000,$A144)=0),"",1+COUNTIF('Zmiany planu'!$C$4:$C$1000,$A144))</f>
        <v/>
      </c>
      <c r="L144" s="51">
        <f>IF(COUNTIF('Zmiany planu'!$C$4:$C$1000,$A144)=0,IF(H144="","",H144),INDEX('Zmiany planu'!$G$4:$G$1000,MATCH(INT($A144)&amp;"#"&amp;COUNTIF('Zmiany planu'!$C$4:$C$1000,$A144),'Zmiany planu'!$L$4:$L$1000,0))&amp;"")</f>
        <v/>
      </c>
      <c r="M144" s="52">
        <f>IF(COUNTIF('Zmiany planu'!$C$4:$C$1000,$A144)=0,IF(I144="","",I144),IF(INDEX('Zmiany planu'!$H$4:$H$1000,MATCH(INT($A144)&amp;"#"&amp;COUNTIF('Zmiany planu'!$C$4:$C$1000,$A144),'Zmiany planu'!$L$4:$L$1000,0))="",0,INDEX('Zmiany planu'!$H$4:$H$1000,MATCH(INT($A144)&amp;"#"&amp;COUNTIF('Zmiany planu'!$C$4:$C$1000,$A144),'Zmiany planu'!$L$4:$L$1000,0))))</f>
        <v/>
      </c>
      <c r="N144" s="53" t="n"/>
      <c r="O144" s="53" t="n"/>
      <c r="P144" s="54" t="n"/>
      <c r="Q144" s="55" t="n"/>
      <c r="R144" s="56">
        <f>IF(AND(N(P144)&gt;0,N(Q144)&gt;0),Q144/P144,"")</f>
        <v/>
      </c>
      <c r="S144" s="53" t="n"/>
      <c r="T144" s="53" t="n"/>
      <c r="U144" s="44">
        <f>IF(OR(N(S144)=0,N('Ustawienia'!$B$19)=0),"",IFERROR("Z"&amp;MATCH(S144,'Ustawienia'!$C$23:$C$27,1),"&lt;Z1"))</f>
        <v/>
      </c>
      <c r="V144" s="53" t="n"/>
      <c r="W144" s="44">
        <f>IF(AND(N(V144)&gt;0,N(Q144)&gt;0),ROUND(V144*Q144*1440,0),"")</f>
        <v/>
      </c>
      <c r="X144" s="53" t="n"/>
      <c r="Y144" s="53" t="n"/>
      <c r="Z144" s="53" t="n"/>
      <c r="AA144" s="57" t="n"/>
      <c r="AB144" s="53" t="n"/>
      <c r="AC144" s="58" t="n"/>
      <c r="AD144" s="57" t="n"/>
      <c r="AE144" s="53" t="n"/>
      <c r="AF144" s="58" t="n"/>
      <c r="AG144" s="53" t="n"/>
      <c r="AH144" s="58" t="n"/>
      <c r="AI144" s="58" t="n"/>
      <c r="AJ144" s="48" t="n"/>
    </row>
    <row r="145" outlineLevel="1">
      <c r="A145" s="43" t="n">
        <v>46400</v>
      </c>
      <c r="B145" s="44">
        <f>CHOOSE(WEEKDAY(A145,2),"pon","wt","śr","czw","pt","sob","ndz")</f>
        <v/>
      </c>
      <c r="C145" s="45">
        <f>A145-WEEKDAY(A145,2)+1</f>
        <v/>
      </c>
      <c r="D145" s="44">
        <f>YEAR(A145)&amp;"-"&amp;TEXT(MONTH(A145),"00")</f>
        <v/>
      </c>
      <c r="E145" s="46" t="n"/>
      <c r="F145" s="46" t="n"/>
      <c r="G145" s="47" t="n"/>
      <c r="H145" s="48" t="n"/>
      <c r="I145" s="49" t="n"/>
      <c r="J145" s="47" t="n"/>
      <c r="K145" s="50">
        <f>IF(AND(H145="",I145="",COUNTIF('Zmiany planu'!$C$4:$C$1000,$A145)=0),"",1+COUNTIF('Zmiany planu'!$C$4:$C$1000,$A145))</f>
        <v/>
      </c>
      <c r="L145" s="51">
        <f>IF(COUNTIF('Zmiany planu'!$C$4:$C$1000,$A145)=0,IF(H145="","",H145),INDEX('Zmiany planu'!$G$4:$G$1000,MATCH(INT($A145)&amp;"#"&amp;COUNTIF('Zmiany planu'!$C$4:$C$1000,$A145),'Zmiany planu'!$L$4:$L$1000,0))&amp;"")</f>
        <v/>
      </c>
      <c r="M145" s="52">
        <f>IF(COUNTIF('Zmiany planu'!$C$4:$C$1000,$A145)=0,IF(I145="","",I145),IF(INDEX('Zmiany planu'!$H$4:$H$1000,MATCH(INT($A145)&amp;"#"&amp;COUNTIF('Zmiany planu'!$C$4:$C$1000,$A145),'Zmiany planu'!$L$4:$L$1000,0))="",0,INDEX('Zmiany planu'!$H$4:$H$1000,MATCH(INT($A145)&amp;"#"&amp;COUNTIF('Zmiany planu'!$C$4:$C$1000,$A145),'Zmiany planu'!$L$4:$L$1000,0))))</f>
        <v/>
      </c>
      <c r="N145" s="53" t="n"/>
      <c r="O145" s="53" t="n"/>
      <c r="P145" s="54" t="n"/>
      <c r="Q145" s="55" t="n"/>
      <c r="R145" s="56">
        <f>IF(AND(N(P145)&gt;0,N(Q145)&gt;0),Q145/P145,"")</f>
        <v/>
      </c>
      <c r="S145" s="53" t="n"/>
      <c r="T145" s="53" t="n"/>
      <c r="U145" s="44">
        <f>IF(OR(N(S145)=0,N('Ustawienia'!$B$19)=0),"",IFERROR("Z"&amp;MATCH(S145,'Ustawienia'!$C$23:$C$27,1),"&lt;Z1"))</f>
        <v/>
      </c>
      <c r="V145" s="53" t="n"/>
      <c r="W145" s="44">
        <f>IF(AND(N(V145)&gt;0,N(Q145)&gt;0),ROUND(V145*Q145*1440,0),"")</f>
        <v/>
      </c>
      <c r="X145" s="53" t="n"/>
      <c r="Y145" s="53" t="n"/>
      <c r="Z145" s="53" t="n"/>
      <c r="AA145" s="57" t="n"/>
      <c r="AB145" s="53" t="n"/>
      <c r="AC145" s="58" t="n"/>
      <c r="AD145" s="57" t="n"/>
      <c r="AE145" s="53" t="n"/>
      <c r="AF145" s="58" t="n"/>
      <c r="AG145" s="53" t="n"/>
      <c r="AH145" s="58" t="n"/>
      <c r="AI145" s="58" t="n"/>
      <c r="AJ145" s="48" t="n"/>
    </row>
    <row r="146" outlineLevel="1">
      <c r="A146" s="43" t="n">
        <v>46401</v>
      </c>
      <c r="B146" s="44">
        <f>CHOOSE(WEEKDAY(A146,2),"pon","wt","śr","czw","pt","sob","ndz")</f>
        <v/>
      </c>
      <c r="C146" s="45">
        <f>A146-WEEKDAY(A146,2)+1</f>
        <v/>
      </c>
      <c r="D146" s="44">
        <f>YEAR(A146)&amp;"-"&amp;TEXT(MONTH(A146),"00")</f>
        <v/>
      </c>
      <c r="E146" s="46" t="n"/>
      <c r="F146" s="46" t="n"/>
      <c r="G146" s="47" t="n"/>
      <c r="H146" s="48" t="n"/>
      <c r="I146" s="49" t="n"/>
      <c r="J146" s="47" t="n"/>
      <c r="K146" s="50">
        <f>IF(AND(H146="",I146="",COUNTIF('Zmiany planu'!$C$4:$C$1000,$A146)=0),"",1+COUNTIF('Zmiany planu'!$C$4:$C$1000,$A146))</f>
        <v/>
      </c>
      <c r="L146" s="51">
        <f>IF(COUNTIF('Zmiany planu'!$C$4:$C$1000,$A146)=0,IF(H146="","",H146),INDEX('Zmiany planu'!$G$4:$G$1000,MATCH(INT($A146)&amp;"#"&amp;COUNTIF('Zmiany planu'!$C$4:$C$1000,$A146),'Zmiany planu'!$L$4:$L$1000,0))&amp;"")</f>
        <v/>
      </c>
      <c r="M146" s="52">
        <f>IF(COUNTIF('Zmiany planu'!$C$4:$C$1000,$A146)=0,IF(I146="","",I146),IF(INDEX('Zmiany planu'!$H$4:$H$1000,MATCH(INT($A146)&amp;"#"&amp;COUNTIF('Zmiany planu'!$C$4:$C$1000,$A146),'Zmiany planu'!$L$4:$L$1000,0))="",0,INDEX('Zmiany planu'!$H$4:$H$1000,MATCH(INT($A146)&amp;"#"&amp;COUNTIF('Zmiany planu'!$C$4:$C$1000,$A146),'Zmiany planu'!$L$4:$L$1000,0))))</f>
        <v/>
      </c>
      <c r="N146" s="53" t="n"/>
      <c r="O146" s="53" t="n"/>
      <c r="P146" s="54" t="n"/>
      <c r="Q146" s="55" t="n"/>
      <c r="R146" s="56">
        <f>IF(AND(N(P146)&gt;0,N(Q146)&gt;0),Q146/P146,"")</f>
        <v/>
      </c>
      <c r="S146" s="53" t="n"/>
      <c r="T146" s="53" t="n"/>
      <c r="U146" s="44">
        <f>IF(OR(N(S146)=0,N('Ustawienia'!$B$19)=0),"",IFERROR("Z"&amp;MATCH(S146,'Ustawienia'!$C$23:$C$27,1),"&lt;Z1"))</f>
        <v/>
      </c>
      <c r="V146" s="53" t="n"/>
      <c r="W146" s="44">
        <f>IF(AND(N(V146)&gt;0,N(Q146)&gt;0),ROUND(V146*Q146*1440,0),"")</f>
        <v/>
      </c>
      <c r="X146" s="53" t="n"/>
      <c r="Y146" s="53" t="n"/>
      <c r="Z146" s="53" t="n"/>
      <c r="AA146" s="57" t="n"/>
      <c r="AB146" s="53" t="n"/>
      <c r="AC146" s="58" t="n"/>
      <c r="AD146" s="57" t="n"/>
      <c r="AE146" s="53" t="n"/>
      <c r="AF146" s="58" t="n"/>
      <c r="AG146" s="53" t="n"/>
      <c r="AH146" s="58" t="n"/>
      <c r="AI146" s="58" t="n"/>
      <c r="AJ146" s="48" t="n"/>
    </row>
    <row r="147" outlineLevel="1">
      <c r="A147" s="43" t="n">
        <v>46402</v>
      </c>
      <c r="B147" s="44">
        <f>CHOOSE(WEEKDAY(A147,2),"pon","wt","śr","czw","pt","sob","ndz")</f>
        <v/>
      </c>
      <c r="C147" s="45">
        <f>A147-WEEKDAY(A147,2)+1</f>
        <v/>
      </c>
      <c r="D147" s="44">
        <f>YEAR(A147)&amp;"-"&amp;TEXT(MONTH(A147),"00")</f>
        <v/>
      </c>
      <c r="E147" s="46" t="n"/>
      <c r="F147" s="46" t="n"/>
      <c r="G147" s="47" t="n"/>
      <c r="H147" s="48" t="n"/>
      <c r="I147" s="49" t="n"/>
      <c r="J147" s="47" t="n"/>
      <c r="K147" s="50">
        <f>IF(AND(H147="",I147="",COUNTIF('Zmiany planu'!$C$4:$C$1000,$A147)=0),"",1+COUNTIF('Zmiany planu'!$C$4:$C$1000,$A147))</f>
        <v/>
      </c>
      <c r="L147" s="51">
        <f>IF(COUNTIF('Zmiany planu'!$C$4:$C$1000,$A147)=0,IF(H147="","",H147),INDEX('Zmiany planu'!$G$4:$G$1000,MATCH(INT($A147)&amp;"#"&amp;COUNTIF('Zmiany planu'!$C$4:$C$1000,$A147),'Zmiany planu'!$L$4:$L$1000,0))&amp;"")</f>
        <v/>
      </c>
      <c r="M147" s="52">
        <f>IF(COUNTIF('Zmiany planu'!$C$4:$C$1000,$A147)=0,IF(I147="","",I147),IF(INDEX('Zmiany planu'!$H$4:$H$1000,MATCH(INT($A147)&amp;"#"&amp;COUNTIF('Zmiany planu'!$C$4:$C$1000,$A147),'Zmiany planu'!$L$4:$L$1000,0))="",0,INDEX('Zmiany planu'!$H$4:$H$1000,MATCH(INT($A147)&amp;"#"&amp;COUNTIF('Zmiany planu'!$C$4:$C$1000,$A147),'Zmiany planu'!$L$4:$L$1000,0))))</f>
        <v/>
      </c>
      <c r="N147" s="53" t="n"/>
      <c r="O147" s="53" t="n"/>
      <c r="P147" s="54" t="n"/>
      <c r="Q147" s="55" t="n"/>
      <c r="R147" s="56">
        <f>IF(AND(N(P147)&gt;0,N(Q147)&gt;0),Q147/P147,"")</f>
        <v/>
      </c>
      <c r="S147" s="53" t="n"/>
      <c r="T147" s="53" t="n"/>
      <c r="U147" s="44">
        <f>IF(OR(N(S147)=0,N('Ustawienia'!$B$19)=0),"",IFERROR("Z"&amp;MATCH(S147,'Ustawienia'!$C$23:$C$27,1),"&lt;Z1"))</f>
        <v/>
      </c>
      <c r="V147" s="53" t="n"/>
      <c r="W147" s="44">
        <f>IF(AND(N(V147)&gt;0,N(Q147)&gt;0),ROUND(V147*Q147*1440,0),"")</f>
        <v/>
      </c>
      <c r="X147" s="53" t="n"/>
      <c r="Y147" s="53" t="n"/>
      <c r="Z147" s="53" t="n"/>
      <c r="AA147" s="57" t="n"/>
      <c r="AB147" s="53" t="n"/>
      <c r="AC147" s="58" t="n"/>
      <c r="AD147" s="57" t="n"/>
      <c r="AE147" s="53" t="n"/>
      <c r="AF147" s="58" t="n"/>
      <c r="AG147" s="53" t="n"/>
      <c r="AH147" s="58" t="n"/>
      <c r="AI147" s="58" t="n"/>
      <c r="AJ147" s="48" t="n"/>
    </row>
    <row r="148" outlineLevel="1">
      <c r="A148" s="43" t="n">
        <v>46403</v>
      </c>
      <c r="B148" s="44">
        <f>CHOOSE(WEEKDAY(A148,2),"pon","wt","śr","czw","pt","sob","ndz")</f>
        <v/>
      </c>
      <c r="C148" s="45">
        <f>A148-WEEKDAY(A148,2)+1</f>
        <v/>
      </c>
      <c r="D148" s="44">
        <f>YEAR(A148)&amp;"-"&amp;TEXT(MONTH(A148),"00")</f>
        <v/>
      </c>
      <c r="E148" s="46" t="n"/>
      <c r="F148" s="46" t="n"/>
      <c r="G148" s="47" t="n"/>
      <c r="H148" s="48" t="n"/>
      <c r="I148" s="49" t="n"/>
      <c r="J148" s="47" t="n"/>
      <c r="K148" s="50">
        <f>IF(AND(H148="",I148="",COUNTIF('Zmiany planu'!$C$4:$C$1000,$A148)=0),"",1+COUNTIF('Zmiany planu'!$C$4:$C$1000,$A148))</f>
        <v/>
      </c>
      <c r="L148" s="51">
        <f>IF(COUNTIF('Zmiany planu'!$C$4:$C$1000,$A148)=0,IF(H148="","",H148),INDEX('Zmiany planu'!$G$4:$G$1000,MATCH(INT($A148)&amp;"#"&amp;COUNTIF('Zmiany planu'!$C$4:$C$1000,$A148),'Zmiany planu'!$L$4:$L$1000,0))&amp;"")</f>
        <v/>
      </c>
      <c r="M148" s="52">
        <f>IF(COUNTIF('Zmiany planu'!$C$4:$C$1000,$A148)=0,IF(I148="","",I148),IF(INDEX('Zmiany planu'!$H$4:$H$1000,MATCH(INT($A148)&amp;"#"&amp;COUNTIF('Zmiany planu'!$C$4:$C$1000,$A148),'Zmiany planu'!$L$4:$L$1000,0))="",0,INDEX('Zmiany planu'!$H$4:$H$1000,MATCH(INT($A148)&amp;"#"&amp;COUNTIF('Zmiany planu'!$C$4:$C$1000,$A148),'Zmiany planu'!$L$4:$L$1000,0))))</f>
        <v/>
      </c>
      <c r="N148" s="53" t="n"/>
      <c r="O148" s="53" t="n"/>
      <c r="P148" s="54" t="n"/>
      <c r="Q148" s="55" t="n"/>
      <c r="R148" s="56">
        <f>IF(AND(N(P148)&gt;0,N(Q148)&gt;0),Q148/P148,"")</f>
        <v/>
      </c>
      <c r="S148" s="53" t="n"/>
      <c r="T148" s="53" t="n"/>
      <c r="U148" s="44">
        <f>IF(OR(N(S148)=0,N('Ustawienia'!$B$19)=0),"",IFERROR("Z"&amp;MATCH(S148,'Ustawienia'!$C$23:$C$27,1),"&lt;Z1"))</f>
        <v/>
      </c>
      <c r="V148" s="53" t="n"/>
      <c r="W148" s="44">
        <f>IF(AND(N(V148)&gt;0,N(Q148)&gt;0),ROUND(V148*Q148*1440,0),"")</f>
        <v/>
      </c>
      <c r="X148" s="53" t="n"/>
      <c r="Y148" s="53" t="n"/>
      <c r="Z148" s="53" t="n"/>
      <c r="AA148" s="57" t="n"/>
      <c r="AB148" s="53" t="n"/>
      <c r="AC148" s="58" t="n"/>
      <c r="AD148" s="57" t="n"/>
      <c r="AE148" s="53" t="n"/>
      <c r="AF148" s="58" t="n"/>
      <c r="AG148" s="53" t="n"/>
      <c r="AH148" s="58" t="n"/>
      <c r="AI148" s="58" t="n"/>
      <c r="AJ148" s="48" t="n"/>
    </row>
    <row r="149" outlineLevel="1">
      <c r="A149" s="59" t="n">
        <v>46404</v>
      </c>
      <c r="B149" s="60">
        <f>CHOOSE(WEEKDAY(A149,2),"pon","wt","śr","czw","pt","sob","ndz")</f>
        <v/>
      </c>
      <c r="C149" s="61">
        <f>A149-WEEKDAY(A149,2)+1</f>
        <v/>
      </c>
      <c r="D149" s="60">
        <f>YEAR(A149)&amp;"-"&amp;TEXT(MONTH(A149),"00")</f>
        <v/>
      </c>
      <c r="E149" s="62">
        <f>SUMIFS($M$4:$M$1200,$C$4:$C$1200,$C149)</f>
        <v/>
      </c>
      <c r="F149" s="62">
        <f>SUMIFS($P$4:$P$1200,$C$4:$C$1200,$C149)</f>
        <v/>
      </c>
      <c r="G149" s="63" t="n"/>
      <c r="H149" s="64" t="n"/>
      <c r="I149" s="65" t="n"/>
      <c r="J149" s="63" t="n"/>
      <c r="K149" s="66">
        <f>IF(AND(H149="",I149="",COUNTIF('Zmiany planu'!$C$4:$C$1000,$A149)=0),"",1+COUNTIF('Zmiany planu'!$C$4:$C$1000,$A149))</f>
        <v/>
      </c>
      <c r="L149" s="67">
        <f>IF(COUNTIF('Zmiany planu'!$C$4:$C$1000,$A149)=0,IF(H149="","",H149),INDEX('Zmiany planu'!$G$4:$G$1000,MATCH(INT($A149)&amp;"#"&amp;COUNTIF('Zmiany planu'!$C$4:$C$1000,$A149),'Zmiany planu'!$L$4:$L$1000,0))&amp;"")</f>
        <v/>
      </c>
      <c r="M149" s="68">
        <f>IF(COUNTIF('Zmiany planu'!$C$4:$C$1000,$A149)=0,IF(I149="","",I149),IF(INDEX('Zmiany planu'!$H$4:$H$1000,MATCH(INT($A149)&amp;"#"&amp;COUNTIF('Zmiany planu'!$C$4:$C$1000,$A149),'Zmiany planu'!$L$4:$L$1000,0))="",0,INDEX('Zmiany planu'!$H$4:$H$1000,MATCH(INT($A149)&amp;"#"&amp;COUNTIF('Zmiany planu'!$C$4:$C$1000,$A149),'Zmiany planu'!$L$4:$L$1000,0))))</f>
        <v/>
      </c>
      <c r="N149" s="69" t="n"/>
      <c r="O149" s="69" t="n"/>
      <c r="P149" s="70" t="n"/>
      <c r="Q149" s="71" t="n"/>
      <c r="R149" s="72">
        <f>IF(AND(N(P149)&gt;0,N(Q149)&gt;0),Q149/P149,"")</f>
        <v/>
      </c>
      <c r="S149" s="69" t="n"/>
      <c r="T149" s="69" t="n"/>
      <c r="U149" s="60">
        <f>IF(OR(N(S149)=0,N('Ustawienia'!$B$19)=0),"",IFERROR("Z"&amp;MATCH(S149,'Ustawienia'!$C$23:$C$27,1),"&lt;Z1"))</f>
        <v/>
      </c>
      <c r="V149" s="69" t="n"/>
      <c r="W149" s="60">
        <f>IF(AND(N(V149)&gt;0,N(Q149)&gt;0),ROUND(V149*Q149*1440,0),"")</f>
        <v/>
      </c>
      <c r="X149" s="69" t="n"/>
      <c r="Y149" s="69" t="n"/>
      <c r="Z149" s="69" t="n"/>
      <c r="AA149" s="73" t="n"/>
      <c r="AB149" s="69" t="n"/>
      <c r="AC149" s="74" t="n"/>
      <c r="AD149" s="73" t="n"/>
      <c r="AE149" s="69" t="n"/>
      <c r="AF149" s="74" t="n"/>
      <c r="AG149" s="69" t="n"/>
      <c r="AH149" s="74" t="n"/>
      <c r="AI149" s="74" t="n"/>
      <c r="AJ149" s="64" t="n"/>
    </row>
    <row r="150" outlineLevel="1">
      <c r="A150" s="43" t="n">
        <v>46405</v>
      </c>
      <c r="B150" s="44">
        <f>CHOOSE(WEEKDAY(A150,2),"pon","wt","śr","czw","pt","sob","ndz")</f>
        <v/>
      </c>
      <c r="C150" s="45">
        <f>A150-WEEKDAY(A150,2)+1</f>
        <v/>
      </c>
      <c r="D150" s="44">
        <f>YEAR(A150)&amp;"-"&amp;TEXT(MONTH(A150),"00")</f>
        <v/>
      </c>
      <c r="E150" s="46" t="n"/>
      <c r="F150" s="46" t="n"/>
      <c r="G150" s="47" t="n"/>
      <c r="H150" s="48" t="n"/>
      <c r="I150" s="49" t="n"/>
      <c r="J150" s="47" t="n"/>
      <c r="K150" s="50">
        <f>IF(AND(H150="",I150="",COUNTIF('Zmiany planu'!$C$4:$C$1000,$A150)=0),"",1+COUNTIF('Zmiany planu'!$C$4:$C$1000,$A150))</f>
        <v/>
      </c>
      <c r="L150" s="51">
        <f>IF(COUNTIF('Zmiany planu'!$C$4:$C$1000,$A150)=0,IF(H150="","",H150),INDEX('Zmiany planu'!$G$4:$G$1000,MATCH(INT($A150)&amp;"#"&amp;COUNTIF('Zmiany planu'!$C$4:$C$1000,$A150),'Zmiany planu'!$L$4:$L$1000,0))&amp;"")</f>
        <v/>
      </c>
      <c r="M150" s="52">
        <f>IF(COUNTIF('Zmiany planu'!$C$4:$C$1000,$A150)=0,IF(I150="","",I150),IF(INDEX('Zmiany planu'!$H$4:$H$1000,MATCH(INT($A150)&amp;"#"&amp;COUNTIF('Zmiany planu'!$C$4:$C$1000,$A150),'Zmiany planu'!$L$4:$L$1000,0))="",0,INDEX('Zmiany planu'!$H$4:$H$1000,MATCH(INT($A150)&amp;"#"&amp;COUNTIF('Zmiany planu'!$C$4:$C$1000,$A150),'Zmiany planu'!$L$4:$L$1000,0))))</f>
        <v/>
      </c>
      <c r="N150" s="53" t="n"/>
      <c r="O150" s="53" t="n"/>
      <c r="P150" s="54" t="n"/>
      <c r="Q150" s="55" t="n"/>
      <c r="R150" s="56">
        <f>IF(AND(N(P150)&gt;0,N(Q150)&gt;0),Q150/P150,"")</f>
        <v/>
      </c>
      <c r="S150" s="53" t="n"/>
      <c r="T150" s="53" t="n"/>
      <c r="U150" s="44">
        <f>IF(OR(N(S150)=0,N('Ustawienia'!$B$19)=0),"",IFERROR("Z"&amp;MATCH(S150,'Ustawienia'!$C$23:$C$27,1),"&lt;Z1"))</f>
        <v/>
      </c>
      <c r="V150" s="53" t="n"/>
      <c r="W150" s="44">
        <f>IF(AND(N(V150)&gt;0,N(Q150)&gt;0),ROUND(V150*Q150*1440,0),"")</f>
        <v/>
      </c>
      <c r="X150" s="53" t="n"/>
      <c r="Y150" s="53" t="n"/>
      <c r="Z150" s="53" t="n"/>
      <c r="AA150" s="57" t="n"/>
      <c r="AB150" s="53" t="n"/>
      <c r="AC150" s="58" t="n"/>
      <c r="AD150" s="57" t="n"/>
      <c r="AE150" s="53" t="n"/>
      <c r="AF150" s="58" t="n"/>
      <c r="AG150" s="53" t="n"/>
      <c r="AH150" s="58" t="n"/>
      <c r="AI150" s="58" t="n"/>
      <c r="AJ150" s="48" t="n"/>
    </row>
    <row r="151" outlineLevel="1">
      <c r="A151" s="43" t="n">
        <v>46406</v>
      </c>
      <c r="B151" s="44">
        <f>CHOOSE(WEEKDAY(A151,2),"pon","wt","śr","czw","pt","sob","ndz")</f>
        <v/>
      </c>
      <c r="C151" s="45">
        <f>A151-WEEKDAY(A151,2)+1</f>
        <v/>
      </c>
      <c r="D151" s="44">
        <f>YEAR(A151)&amp;"-"&amp;TEXT(MONTH(A151),"00")</f>
        <v/>
      </c>
      <c r="E151" s="46" t="n"/>
      <c r="F151" s="46" t="n"/>
      <c r="G151" s="47" t="n"/>
      <c r="H151" s="48" t="n"/>
      <c r="I151" s="49" t="n"/>
      <c r="J151" s="47" t="n"/>
      <c r="K151" s="50">
        <f>IF(AND(H151="",I151="",COUNTIF('Zmiany planu'!$C$4:$C$1000,$A151)=0),"",1+COUNTIF('Zmiany planu'!$C$4:$C$1000,$A151))</f>
        <v/>
      </c>
      <c r="L151" s="51">
        <f>IF(COUNTIF('Zmiany planu'!$C$4:$C$1000,$A151)=0,IF(H151="","",H151),INDEX('Zmiany planu'!$G$4:$G$1000,MATCH(INT($A151)&amp;"#"&amp;COUNTIF('Zmiany planu'!$C$4:$C$1000,$A151),'Zmiany planu'!$L$4:$L$1000,0))&amp;"")</f>
        <v/>
      </c>
      <c r="M151" s="52">
        <f>IF(COUNTIF('Zmiany planu'!$C$4:$C$1000,$A151)=0,IF(I151="","",I151),IF(INDEX('Zmiany planu'!$H$4:$H$1000,MATCH(INT($A151)&amp;"#"&amp;COUNTIF('Zmiany planu'!$C$4:$C$1000,$A151),'Zmiany planu'!$L$4:$L$1000,0))="",0,INDEX('Zmiany planu'!$H$4:$H$1000,MATCH(INT($A151)&amp;"#"&amp;COUNTIF('Zmiany planu'!$C$4:$C$1000,$A151),'Zmiany planu'!$L$4:$L$1000,0))))</f>
        <v/>
      </c>
      <c r="N151" s="53" t="n"/>
      <c r="O151" s="53" t="n"/>
      <c r="P151" s="54" t="n"/>
      <c r="Q151" s="55" t="n"/>
      <c r="R151" s="56">
        <f>IF(AND(N(P151)&gt;0,N(Q151)&gt;0),Q151/P151,"")</f>
        <v/>
      </c>
      <c r="S151" s="53" t="n"/>
      <c r="T151" s="53" t="n"/>
      <c r="U151" s="44">
        <f>IF(OR(N(S151)=0,N('Ustawienia'!$B$19)=0),"",IFERROR("Z"&amp;MATCH(S151,'Ustawienia'!$C$23:$C$27,1),"&lt;Z1"))</f>
        <v/>
      </c>
      <c r="V151" s="53" t="n"/>
      <c r="W151" s="44">
        <f>IF(AND(N(V151)&gt;0,N(Q151)&gt;0),ROUND(V151*Q151*1440,0),"")</f>
        <v/>
      </c>
      <c r="X151" s="53" t="n"/>
      <c r="Y151" s="53" t="n"/>
      <c r="Z151" s="53" t="n"/>
      <c r="AA151" s="57" t="n"/>
      <c r="AB151" s="53" t="n"/>
      <c r="AC151" s="58" t="n"/>
      <c r="AD151" s="57" t="n"/>
      <c r="AE151" s="53" t="n"/>
      <c r="AF151" s="58" t="n"/>
      <c r="AG151" s="53" t="n"/>
      <c r="AH151" s="58" t="n"/>
      <c r="AI151" s="58" t="n"/>
      <c r="AJ151" s="48" t="n"/>
    </row>
    <row r="152" outlineLevel="1">
      <c r="A152" s="43" t="n">
        <v>46407</v>
      </c>
      <c r="B152" s="44">
        <f>CHOOSE(WEEKDAY(A152,2),"pon","wt","śr","czw","pt","sob","ndz")</f>
        <v/>
      </c>
      <c r="C152" s="45">
        <f>A152-WEEKDAY(A152,2)+1</f>
        <v/>
      </c>
      <c r="D152" s="44">
        <f>YEAR(A152)&amp;"-"&amp;TEXT(MONTH(A152),"00")</f>
        <v/>
      </c>
      <c r="E152" s="46" t="n"/>
      <c r="F152" s="46" t="n"/>
      <c r="G152" s="47" t="n"/>
      <c r="H152" s="48" t="n"/>
      <c r="I152" s="49" t="n"/>
      <c r="J152" s="47" t="n"/>
      <c r="K152" s="50">
        <f>IF(AND(H152="",I152="",COUNTIF('Zmiany planu'!$C$4:$C$1000,$A152)=0),"",1+COUNTIF('Zmiany planu'!$C$4:$C$1000,$A152))</f>
        <v/>
      </c>
      <c r="L152" s="51">
        <f>IF(COUNTIF('Zmiany planu'!$C$4:$C$1000,$A152)=0,IF(H152="","",H152),INDEX('Zmiany planu'!$G$4:$G$1000,MATCH(INT($A152)&amp;"#"&amp;COUNTIF('Zmiany planu'!$C$4:$C$1000,$A152),'Zmiany planu'!$L$4:$L$1000,0))&amp;"")</f>
        <v/>
      </c>
      <c r="M152" s="52">
        <f>IF(COUNTIF('Zmiany planu'!$C$4:$C$1000,$A152)=0,IF(I152="","",I152),IF(INDEX('Zmiany planu'!$H$4:$H$1000,MATCH(INT($A152)&amp;"#"&amp;COUNTIF('Zmiany planu'!$C$4:$C$1000,$A152),'Zmiany planu'!$L$4:$L$1000,0))="",0,INDEX('Zmiany planu'!$H$4:$H$1000,MATCH(INT($A152)&amp;"#"&amp;COUNTIF('Zmiany planu'!$C$4:$C$1000,$A152),'Zmiany planu'!$L$4:$L$1000,0))))</f>
        <v/>
      </c>
      <c r="N152" s="53" t="n"/>
      <c r="O152" s="53" t="n"/>
      <c r="P152" s="54" t="n"/>
      <c r="Q152" s="55" t="n"/>
      <c r="R152" s="56">
        <f>IF(AND(N(P152)&gt;0,N(Q152)&gt;0),Q152/P152,"")</f>
        <v/>
      </c>
      <c r="S152" s="53" t="n"/>
      <c r="T152" s="53" t="n"/>
      <c r="U152" s="44">
        <f>IF(OR(N(S152)=0,N('Ustawienia'!$B$19)=0),"",IFERROR("Z"&amp;MATCH(S152,'Ustawienia'!$C$23:$C$27,1),"&lt;Z1"))</f>
        <v/>
      </c>
      <c r="V152" s="53" t="n"/>
      <c r="W152" s="44">
        <f>IF(AND(N(V152)&gt;0,N(Q152)&gt;0),ROUND(V152*Q152*1440,0),"")</f>
        <v/>
      </c>
      <c r="X152" s="53" t="n"/>
      <c r="Y152" s="53" t="n"/>
      <c r="Z152" s="53" t="n"/>
      <c r="AA152" s="57" t="n"/>
      <c r="AB152" s="53" t="n"/>
      <c r="AC152" s="58" t="n"/>
      <c r="AD152" s="57" t="n"/>
      <c r="AE152" s="53" t="n"/>
      <c r="AF152" s="58" t="n"/>
      <c r="AG152" s="53" t="n"/>
      <c r="AH152" s="58" t="n"/>
      <c r="AI152" s="58" t="n"/>
      <c r="AJ152" s="48" t="n"/>
    </row>
    <row r="153" outlineLevel="1">
      <c r="A153" s="43" t="n">
        <v>46408</v>
      </c>
      <c r="B153" s="44">
        <f>CHOOSE(WEEKDAY(A153,2),"pon","wt","śr","czw","pt","sob","ndz")</f>
        <v/>
      </c>
      <c r="C153" s="45">
        <f>A153-WEEKDAY(A153,2)+1</f>
        <v/>
      </c>
      <c r="D153" s="44">
        <f>YEAR(A153)&amp;"-"&amp;TEXT(MONTH(A153),"00")</f>
        <v/>
      </c>
      <c r="E153" s="46" t="n"/>
      <c r="F153" s="46" t="n"/>
      <c r="G153" s="47" t="n"/>
      <c r="H153" s="48" t="n"/>
      <c r="I153" s="49" t="n"/>
      <c r="J153" s="47" t="n"/>
      <c r="K153" s="50">
        <f>IF(AND(H153="",I153="",COUNTIF('Zmiany planu'!$C$4:$C$1000,$A153)=0),"",1+COUNTIF('Zmiany planu'!$C$4:$C$1000,$A153))</f>
        <v/>
      </c>
      <c r="L153" s="51">
        <f>IF(COUNTIF('Zmiany planu'!$C$4:$C$1000,$A153)=0,IF(H153="","",H153),INDEX('Zmiany planu'!$G$4:$G$1000,MATCH(INT($A153)&amp;"#"&amp;COUNTIF('Zmiany planu'!$C$4:$C$1000,$A153),'Zmiany planu'!$L$4:$L$1000,0))&amp;"")</f>
        <v/>
      </c>
      <c r="M153" s="52">
        <f>IF(COUNTIF('Zmiany planu'!$C$4:$C$1000,$A153)=0,IF(I153="","",I153),IF(INDEX('Zmiany planu'!$H$4:$H$1000,MATCH(INT($A153)&amp;"#"&amp;COUNTIF('Zmiany planu'!$C$4:$C$1000,$A153),'Zmiany planu'!$L$4:$L$1000,0))="",0,INDEX('Zmiany planu'!$H$4:$H$1000,MATCH(INT($A153)&amp;"#"&amp;COUNTIF('Zmiany planu'!$C$4:$C$1000,$A153),'Zmiany planu'!$L$4:$L$1000,0))))</f>
        <v/>
      </c>
      <c r="N153" s="53" t="n"/>
      <c r="O153" s="53" t="n"/>
      <c r="P153" s="54" t="n"/>
      <c r="Q153" s="55" t="n"/>
      <c r="R153" s="56">
        <f>IF(AND(N(P153)&gt;0,N(Q153)&gt;0),Q153/P153,"")</f>
        <v/>
      </c>
      <c r="S153" s="53" t="n"/>
      <c r="T153" s="53" t="n"/>
      <c r="U153" s="44">
        <f>IF(OR(N(S153)=0,N('Ustawienia'!$B$19)=0),"",IFERROR("Z"&amp;MATCH(S153,'Ustawienia'!$C$23:$C$27,1),"&lt;Z1"))</f>
        <v/>
      </c>
      <c r="V153" s="53" t="n"/>
      <c r="W153" s="44">
        <f>IF(AND(N(V153)&gt;0,N(Q153)&gt;0),ROUND(V153*Q153*1440,0),"")</f>
        <v/>
      </c>
      <c r="X153" s="53" t="n"/>
      <c r="Y153" s="53" t="n"/>
      <c r="Z153" s="53" t="n"/>
      <c r="AA153" s="57" t="n"/>
      <c r="AB153" s="53" t="n"/>
      <c r="AC153" s="58" t="n"/>
      <c r="AD153" s="57" t="n"/>
      <c r="AE153" s="53" t="n"/>
      <c r="AF153" s="58" t="n"/>
      <c r="AG153" s="53" t="n"/>
      <c r="AH153" s="58" t="n"/>
      <c r="AI153" s="58" t="n"/>
      <c r="AJ153" s="48" t="n"/>
    </row>
    <row r="154" outlineLevel="1">
      <c r="A154" s="43" t="n">
        <v>46409</v>
      </c>
      <c r="B154" s="44">
        <f>CHOOSE(WEEKDAY(A154,2),"pon","wt","śr","czw","pt","sob","ndz")</f>
        <v/>
      </c>
      <c r="C154" s="45">
        <f>A154-WEEKDAY(A154,2)+1</f>
        <v/>
      </c>
      <c r="D154" s="44">
        <f>YEAR(A154)&amp;"-"&amp;TEXT(MONTH(A154),"00")</f>
        <v/>
      </c>
      <c r="E154" s="46" t="n"/>
      <c r="F154" s="46" t="n"/>
      <c r="G154" s="47" t="n"/>
      <c r="H154" s="48" t="n"/>
      <c r="I154" s="49" t="n"/>
      <c r="J154" s="47" t="n"/>
      <c r="K154" s="50">
        <f>IF(AND(H154="",I154="",COUNTIF('Zmiany planu'!$C$4:$C$1000,$A154)=0),"",1+COUNTIF('Zmiany planu'!$C$4:$C$1000,$A154))</f>
        <v/>
      </c>
      <c r="L154" s="51">
        <f>IF(COUNTIF('Zmiany planu'!$C$4:$C$1000,$A154)=0,IF(H154="","",H154),INDEX('Zmiany planu'!$G$4:$G$1000,MATCH(INT($A154)&amp;"#"&amp;COUNTIF('Zmiany planu'!$C$4:$C$1000,$A154),'Zmiany planu'!$L$4:$L$1000,0))&amp;"")</f>
        <v/>
      </c>
      <c r="M154" s="52">
        <f>IF(COUNTIF('Zmiany planu'!$C$4:$C$1000,$A154)=0,IF(I154="","",I154),IF(INDEX('Zmiany planu'!$H$4:$H$1000,MATCH(INT($A154)&amp;"#"&amp;COUNTIF('Zmiany planu'!$C$4:$C$1000,$A154),'Zmiany planu'!$L$4:$L$1000,0))="",0,INDEX('Zmiany planu'!$H$4:$H$1000,MATCH(INT($A154)&amp;"#"&amp;COUNTIF('Zmiany planu'!$C$4:$C$1000,$A154),'Zmiany planu'!$L$4:$L$1000,0))))</f>
        <v/>
      </c>
      <c r="N154" s="53" t="n"/>
      <c r="O154" s="53" t="n"/>
      <c r="P154" s="54" t="n"/>
      <c r="Q154" s="55" t="n"/>
      <c r="R154" s="56">
        <f>IF(AND(N(P154)&gt;0,N(Q154)&gt;0),Q154/P154,"")</f>
        <v/>
      </c>
      <c r="S154" s="53" t="n"/>
      <c r="T154" s="53" t="n"/>
      <c r="U154" s="44">
        <f>IF(OR(N(S154)=0,N('Ustawienia'!$B$19)=0),"",IFERROR("Z"&amp;MATCH(S154,'Ustawienia'!$C$23:$C$27,1),"&lt;Z1"))</f>
        <v/>
      </c>
      <c r="V154" s="53" t="n"/>
      <c r="W154" s="44">
        <f>IF(AND(N(V154)&gt;0,N(Q154)&gt;0),ROUND(V154*Q154*1440,0),"")</f>
        <v/>
      </c>
      <c r="X154" s="53" t="n"/>
      <c r="Y154" s="53" t="n"/>
      <c r="Z154" s="53" t="n"/>
      <c r="AA154" s="57" t="n"/>
      <c r="AB154" s="53" t="n"/>
      <c r="AC154" s="58" t="n"/>
      <c r="AD154" s="57" t="n"/>
      <c r="AE154" s="53" t="n"/>
      <c r="AF154" s="58" t="n"/>
      <c r="AG154" s="53" t="n"/>
      <c r="AH154" s="58" t="n"/>
      <c r="AI154" s="58" t="n"/>
      <c r="AJ154" s="48" t="n"/>
    </row>
    <row r="155" outlineLevel="1">
      <c r="A155" s="43" t="n">
        <v>46410</v>
      </c>
      <c r="B155" s="44">
        <f>CHOOSE(WEEKDAY(A155,2),"pon","wt","śr","czw","pt","sob","ndz")</f>
        <v/>
      </c>
      <c r="C155" s="45">
        <f>A155-WEEKDAY(A155,2)+1</f>
        <v/>
      </c>
      <c r="D155" s="44">
        <f>YEAR(A155)&amp;"-"&amp;TEXT(MONTH(A155),"00")</f>
        <v/>
      </c>
      <c r="E155" s="46" t="n"/>
      <c r="F155" s="46" t="n"/>
      <c r="G155" s="47" t="n"/>
      <c r="H155" s="48" t="n"/>
      <c r="I155" s="49" t="n"/>
      <c r="J155" s="47" t="n"/>
      <c r="K155" s="50">
        <f>IF(AND(H155="",I155="",COUNTIF('Zmiany planu'!$C$4:$C$1000,$A155)=0),"",1+COUNTIF('Zmiany planu'!$C$4:$C$1000,$A155))</f>
        <v/>
      </c>
      <c r="L155" s="51">
        <f>IF(COUNTIF('Zmiany planu'!$C$4:$C$1000,$A155)=0,IF(H155="","",H155),INDEX('Zmiany planu'!$G$4:$G$1000,MATCH(INT($A155)&amp;"#"&amp;COUNTIF('Zmiany planu'!$C$4:$C$1000,$A155),'Zmiany planu'!$L$4:$L$1000,0))&amp;"")</f>
        <v/>
      </c>
      <c r="M155" s="52">
        <f>IF(COUNTIF('Zmiany planu'!$C$4:$C$1000,$A155)=0,IF(I155="","",I155),IF(INDEX('Zmiany planu'!$H$4:$H$1000,MATCH(INT($A155)&amp;"#"&amp;COUNTIF('Zmiany planu'!$C$4:$C$1000,$A155),'Zmiany planu'!$L$4:$L$1000,0))="",0,INDEX('Zmiany planu'!$H$4:$H$1000,MATCH(INT($A155)&amp;"#"&amp;COUNTIF('Zmiany planu'!$C$4:$C$1000,$A155),'Zmiany planu'!$L$4:$L$1000,0))))</f>
        <v/>
      </c>
      <c r="N155" s="53" t="n"/>
      <c r="O155" s="53" t="n"/>
      <c r="P155" s="54" t="n"/>
      <c r="Q155" s="55" t="n"/>
      <c r="R155" s="56">
        <f>IF(AND(N(P155)&gt;0,N(Q155)&gt;0),Q155/P155,"")</f>
        <v/>
      </c>
      <c r="S155" s="53" t="n"/>
      <c r="T155" s="53" t="n"/>
      <c r="U155" s="44">
        <f>IF(OR(N(S155)=0,N('Ustawienia'!$B$19)=0),"",IFERROR("Z"&amp;MATCH(S155,'Ustawienia'!$C$23:$C$27,1),"&lt;Z1"))</f>
        <v/>
      </c>
      <c r="V155" s="53" t="n"/>
      <c r="W155" s="44">
        <f>IF(AND(N(V155)&gt;0,N(Q155)&gt;0),ROUND(V155*Q155*1440,0),"")</f>
        <v/>
      </c>
      <c r="X155" s="53" t="n"/>
      <c r="Y155" s="53" t="n"/>
      <c r="Z155" s="53" t="n"/>
      <c r="AA155" s="57" t="n"/>
      <c r="AB155" s="53" t="n"/>
      <c r="AC155" s="58" t="n"/>
      <c r="AD155" s="57" t="n"/>
      <c r="AE155" s="53" t="n"/>
      <c r="AF155" s="58" t="n"/>
      <c r="AG155" s="53" t="n"/>
      <c r="AH155" s="58" t="n"/>
      <c r="AI155" s="58" t="n"/>
      <c r="AJ155" s="48" t="n"/>
    </row>
    <row r="156" outlineLevel="1">
      <c r="A156" s="59" t="n">
        <v>46411</v>
      </c>
      <c r="B156" s="60">
        <f>CHOOSE(WEEKDAY(A156,2),"pon","wt","śr","czw","pt","sob","ndz")</f>
        <v/>
      </c>
      <c r="C156" s="61">
        <f>A156-WEEKDAY(A156,2)+1</f>
        <v/>
      </c>
      <c r="D156" s="60">
        <f>YEAR(A156)&amp;"-"&amp;TEXT(MONTH(A156),"00")</f>
        <v/>
      </c>
      <c r="E156" s="62">
        <f>SUMIFS($M$4:$M$1200,$C$4:$C$1200,$C156)</f>
        <v/>
      </c>
      <c r="F156" s="62">
        <f>SUMIFS($P$4:$P$1200,$C$4:$C$1200,$C156)</f>
        <v/>
      </c>
      <c r="G156" s="63" t="n"/>
      <c r="H156" s="64" t="n"/>
      <c r="I156" s="65" t="n"/>
      <c r="J156" s="63" t="n"/>
      <c r="K156" s="66">
        <f>IF(AND(H156="",I156="",COUNTIF('Zmiany planu'!$C$4:$C$1000,$A156)=0),"",1+COUNTIF('Zmiany planu'!$C$4:$C$1000,$A156))</f>
        <v/>
      </c>
      <c r="L156" s="67">
        <f>IF(COUNTIF('Zmiany planu'!$C$4:$C$1000,$A156)=0,IF(H156="","",H156),INDEX('Zmiany planu'!$G$4:$G$1000,MATCH(INT($A156)&amp;"#"&amp;COUNTIF('Zmiany planu'!$C$4:$C$1000,$A156),'Zmiany planu'!$L$4:$L$1000,0))&amp;"")</f>
        <v/>
      </c>
      <c r="M156" s="68">
        <f>IF(COUNTIF('Zmiany planu'!$C$4:$C$1000,$A156)=0,IF(I156="","",I156),IF(INDEX('Zmiany planu'!$H$4:$H$1000,MATCH(INT($A156)&amp;"#"&amp;COUNTIF('Zmiany planu'!$C$4:$C$1000,$A156),'Zmiany planu'!$L$4:$L$1000,0))="",0,INDEX('Zmiany planu'!$H$4:$H$1000,MATCH(INT($A156)&amp;"#"&amp;COUNTIF('Zmiany planu'!$C$4:$C$1000,$A156),'Zmiany planu'!$L$4:$L$1000,0))))</f>
        <v/>
      </c>
      <c r="N156" s="69" t="n"/>
      <c r="O156" s="69" t="n"/>
      <c r="P156" s="70" t="n"/>
      <c r="Q156" s="71" t="n"/>
      <c r="R156" s="72">
        <f>IF(AND(N(P156)&gt;0,N(Q156)&gt;0),Q156/P156,"")</f>
        <v/>
      </c>
      <c r="S156" s="69" t="n"/>
      <c r="T156" s="69" t="n"/>
      <c r="U156" s="60">
        <f>IF(OR(N(S156)=0,N('Ustawienia'!$B$19)=0),"",IFERROR("Z"&amp;MATCH(S156,'Ustawienia'!$C$23:$C$27,1),"&lt;Z1"))</f>
        <v/>
      </c>
      <c r="V156" s="69" t="n"/>
      <c r="W156" s="60">
        <f>IF(AND(N(V156)&gt;0,N(Q156)&gt;0),ROUND(V156*Q156*1440,0),"")</f>
        <v/>
      </c>
      <c r="X156" s="69" t="n"/>
      <c r="Y156" s="69" t="n"/>
      <c r="Z156" s="69" t="n"/>
      <c r="AA156" s="73" t="n"/>
      <c r="AB156" s="69" t="n"/>
      <c r="AC156" s="74" t="n"/>
      <c r="AD156" s="73" t="n"/>
      <c r="AE156" s="69" t="n"/>
      <c r="AF156" s="74" t="n"/>
      <c r="AG156" s="69" t="n"/>
      <c r="AH156" s="74" t="n"/>
      <c r="AI156" s="74" t="n"/>
      <c r="AJ156" s="64" t="n"/>
    </row>
    <row r="157" outlineLevel="1">
      <c r="A157" s="43" t="n">
        <v>46412</v>
      </c>
      <c r="B157" s="44">
        <f>CHOOSE(WEEKDAY(A157,2),"pon","wt","śr","czw","pt","sob","ndz")</f>
        <v/>
      </c>
      <c r="C157" s="45">
        <f>A157-WEEKDAY(A157,2)+1</f>
        <v/>
      </c>
      <c r="D157" s="44">
        <f>YEAR(A157)&amp;"-"&amp;TEXT(MONTH(A157),"00")</f>
        <v/>
      </c>
      <c r="E157" s="46" t="n"/>
      <c r="F157" s="46" t="n"/>
      <c r="G157" s="47" t="n"/>
      <c r="H157" s="48" t="n"/>
      <c r="I157" s="49" t="n"/>
      <c r="J157" s="47" t="n"/>
      <c r="K157" s="50">
        <f>IF(AND(H157="",I157="",COUNTIF('Zmiany planu'!$C$4:$C$1000,$A157)=0),"",1+COUNTIF('Zmiany planu'!$C$4:$C$1000,$A157))</f>
        <v/>
      </c>
      <c r="L157" s="51">
        <f>IF(COUNTIF('Zmiany planu'!$C$4:$C$1000,$A157)=0,IF(H157="","",H157),INDEX('Zmiany planu'!$G$4:$G$1000,MATCH(INT($A157)&amp;"#"&amp;COUNTIF('Zmiany planu'!$C$4:$C$1000,$A157),'Zmiany planu'!$L$4:$L$1000,0))&amp;"")</f>
        <v/>
      </c>
      <c r="M157" s="52">
        <f>IF(COUNTIF('Zmiany planu'!$C$4:$C$1000,$A157)=0,IF(I157="","",I157),IF(INDEX('Zmiany planu'!$H$4:$H$1000,MATCH(INT($A157)&amp;"#"&amp;COUNTIF('Zmiany planu'!$C$4:$C$1000,$A157),'Zmiany planu'!$L$4:$L$1000,0))="",0,INDEX('Zmiany planu'!$H$4:$H$1000,MATCH(INT($A157)&amp;"#"&amp;COUNTIF('Zmiany planu'!$C$4:$C$1000,$A157),'Zmiany planu'!$L$4:$L$1000,0))))</f>
        <v/>
      </c>
      <c r="N157" s="53" t="n"/>
      <c r="O157" s="53" t="n"/>
      <c r="P157" s="54" t="n"/>
      <c r="Q157" s="55" t="n"/>
      <c r="R157" s="56">
        <f>IF(AND(N(P157)&gt;0,N(Q157)&gt;0),Q157/P157,"")</f>
        <v/>
      </c>
      <c r="S157" s="53" t="n"/>
      <c r="T157" s="53" t="n"/>
      <c r="U157" s="44">
        <f>IF(OR(N(S157)=0,N('Ustawienia'!$B$19)=0),"",IFERROR("Z"&amp;MATCH(S157,'Ustawienia'!$C$23:$C$27,1),"&lt;Z1"))</f>
        <v/>
      </c>
      <c r="V157" s="53" t="n"/>
      <c r="W157" s="44">
        <f>IF(AND(N(V157)&gt;0,N(Q157)&gt;0),ROUND(V157*Q157*1440,0),"")</f>
        <v/>
      </c>
      <c r="X157" s="53" t="n"/>
      <c r="Y157" s="53" t="n"/>
      <c r="Z157" s="53" t="n"/>
      <c r="AA157" s="57" t="n"/>
      <c r="AB157" s="53" t="n"/>
      <c r="AC157" s="58" t="n"/>
      <c r="AD157" s="57" t="n"/>
      <c r="AE157" s="53" t="n"/>
      <c r="AF157" s="58" t="n"/>
      <c r="AG157" s="53" t="n"/>
      <c r="AH157" s="58" t="n"/>
      <c r="AI157" s="58" t="n"/>
      <c r="AJ157" s="48" t="n"/>
    </row>
    <row r="158" outlineLevel="1">
      <c r="A158" s="43" t="n">
        <v>46413</v>
      </c>
      <c r="B158" s="44">
        <f>CHOOSE(WEEKDAY(A158,2),"pon","wt","śr","czw","pt","sob","ndz")</f>
        <v/>
      </c>
      <c r="C158" s="45">
        <f>A158-WEEKDAY(A158,2)+1</f>
        <v/>
      </c>
      <c r="D158" s="44">
        <f>YEAR(A158)&amp;"-"&amp;TEXT(MONTH(A158),"00")</f>
        <v/>
      </c>
      <c r="E158" s="46" t="n"/>
      <c r="F158" s="46" t="n"/>
      <c r="G158" s="47" t="n"/>
      <c r="H158" s="48" t="n"/>
      <c r="I158" s="49" t="n"/>
      <c r="J158" s="47" t="n"/>
      <c r="K158" s="50">
        <f>IF(AND(H158="",I158="",COUNTIF('Zmiany planu'!$C$4:$C$1000,$A158)=0),"",1+COUNTIF('Zmiany planu'!$C$4:$C$1000,$A158))</f>
        <v/>
      </c>
      <c r="L158" s="51">
        <f>IF(COUNTIF('Zmiany planu'!$C$4:$C$1000,$A158)=0,IF(H158="","",H158),INDEX('Zmiany planu'!$G$4:$G$1000,MATCH(INT($A158)&amp;"#"&amp;COUNTIF('Zmiany planu'!$C$4:$C$1000,$A158),'Zmiany planu'!$L$4:$L$1000,0))&amp;"")</f>
        <v/>
      </c>
      <c r="M158" s="52">
        <f>IF(COUNTIF('Zmiany planu'!$C$4:$C$1000,$A158)=0,IF(I158="","",I158),IF(INDEX('Zmiany planu'!$H$4:$H$1000,MATCH(INT($A158)&amp;"#"&amp;COUNTIF('Zmiany planu'!$C$4:$C$1000,$A158),'Zmiany planu'!$L$4:$L$1000,0))="",0,INDEX('Zmiany planu'!$H$4:$H$1000,MATCH(INT($A158)&amp;"#"&amp;COUNTIF('Zmiany planu'!$C$4:$C$1000,$A158),'Zmiany planu'!$L$4:$L$1000,0))))</f>
        <v/>
      </c>
      <c r="N158" s="53" t="n"/>
      <c r="O158" s="53" t="n"/>
      <c r="P158" s="54" t="n"/>
      <c r="Q158" s="55" t="n"/>
      <c r="R158" s="56">
        <f>IF(AND(N(P158)&gt;0,N(Q158)&gt;0),Q158/P158,"")</f>
        <v/>
      </c>
      <c r="S158" s="53" t="n"/>
      <c r="T158" s="53" t="n"/>
      <c r="U158" s="44">
        <f>IF(OR(N(S158)=0,N('Ustawienia'!$B$19)=0),"",IFERROR("Z"&amp;MATCH(S158,'Ustawienia'!$C$23:$C$27,1),"&lt;Z1"))</f>
        <v/>
      </c>
      <c r="V158" s="53" t="n"/>
      <c r="W158" s="44">
        <f>IF(AND(N(V158)&gt;0,N(Q158)&gt;0),ROUND(V158*Q158*1440,0),"")</f>
        <v/>
      </c>
      <c r="X158" s="53" t="n"/>
      <c r="Y158" s="53" t="n"/>
      <c r="Z158" s="53" t="n"/>
      <c r="AA158" s="57" t="n"/>
      <c r="AB158" s="53" t="n"/>
      <c r="AC158" s="58" t="n"/>
      <c r="AD158" s="57" t="n"/>
      <c r="AE158" s="53" t="n"/>
      <c r="AF158" s="58" t="n"/>
      <c r="AG158" s="53" t="n"/>
      <c r="AH158" s="58" t="n"/>
      <c r="AI158" s="58" t="n"/>
      <c r="AJ158" s="48" t="n"/>
    </row>
    <row r="159" outlineLevel="1">
      <c r="A159" s="43" t="n">
        <v>46414</v>
      </c>
      <c r="B159" s="44">
        <f>CHOOSE(WEEKDAY(A159,2),"pon","wt","śr","czw","pt","sob","ndz")</f>
        <v/>
      </c>
      <c r="C159" s="45">
        <f>A159-WEEKDAY(A159,2)+1</f>
        <v/>
      </c>
      <c r="D159" s="44">
        <f>YEAR(A159)&amp;"-"&amp;TEXT(MONTH(A159),"00")</f>
        <v/>
      </c>
      <c r="E159" s="46" t="n"/>
      <c r="F159" s="46" t="n"/>
      <c r="G159" s="47" t="n"/>
      <c r="H159" s="48" t="n"/>
      <c r="I159" s="49" t="n"/>
      <c r="J159" s="47" t="n"/>
      <c r="K159" s="50">
        <f>IF(AND(H159="",I159="",COUNTIF('Zmiany planu'!$C$4:$C$1000,$A159)=0),"",1+COUNTIF('Zmiany planu'!$C$4:$C$1000,$A159))</f>
        <v/>
      </c>
      <c r="L159" s="51">
        <f>IF(COUNTIF('Zmiany planu'!$C$4:$C$1000,$A159)=0,IF(H159="","",H159),INDEX('Zmiany planu'!$G$4:$G$1000,MATCH(INT($A159)&amp;"#"&amp;COUNTIF('Zmiany planu'!$C$4:$C$1000,$A159),'Zmiany planu'!$L$4:$L$1000,0))&amp;"")</f>
        <v/>
      </c>
      <c r="M159" s="52">
        <f>IF(COUNTIF('Zmiany planu'!$C$4:$C$1000,$A159)=0,IF(I159="","",I159),IF(INDEX('Zmiany planu'!$H$4:$H$1000,MATCH(INT($A159)&amp;"#"&amp;COUNTIF('Zmiany planu'!$C$4:$C$1000,$A159),'Zmiany planu'!$L$4:$L$1000,0))="",0,INDEX('Zmiany planu'!$H$4:$H$1000,MATCH(INT($A159)&amp;"#"&amp;COUNTIF('Zmiany planu'!$C$4:$C$1000,$A159),'Zmiany planu'!$L$4:$L$1000,0))))</f>
        <v/>
      </c>
      <c r="N159" s="53" t="n"/>
      <c r="O159" s="53" t="n"/>
      <c r="P159" s="54" t="n"/>
      <c r="Q159" s="55" t="n"/>
      <c r="R159" s="56">
        <f>IF(AND(N(P159)&gt;0,N(Q159)&gt;0),Q159/P159,"")</f>
        <v/>
      </c>
      <c r="S159" s="53" t="n"/>
      <c r="T159" s="53" t="n"/>
      <c r="U159" s="44">
        <f>IF(OR(N(S159)=0,N('Ustawienia'!$B$19)=0),"",IFERROR("Z"&amp;MATCH(S159,'Ustawienia'!$C$23:$C$27,1),"&lt;Z1"))</f>
        <v/>
      </c>
      <c r="V159" s="53" t="n"/>
      <c r="W159" s="44">
        <f>IF(AND(N(V159)&gt;0,N(Q159)&gt;0),ROUND(V159*Q159*1440,0),"")</f>
        <v/>
      </c>
      <c r="X159" s="53" t="n"/>
      <c r="Y159" s="53" t="n"/>
      <c r="Z159" s="53" t="n"/>
      <c r="AA159" s="57" t="n"/>
      <c r="AB159" s="53" t="n"/>
      <c r="AC159" s="58" t="n"/>
      <c r="AD159" s="57" t="n"/>
      <c r="AE159" s="53" t="n"/>
      <c r="AF159" s="58" t="n"/>
      <c r="AG159" s="53" t="n"/>
      <c r="AH159" s="58" t="n"/>
      <c r="AI159" s="58" t="n"/>
      <c r="AJ159" s="48" t="n"/>
    </row>
    <row r="160" outlineLevel="1">
      <c r="A160" s="43" t="n">
        <v>46415</v>
      </c>
      <c r="B160" s="44">
        <f>CHOOSE(WEEKDAY(A160,2),"pon","wt","śr","czw","pt","sob","ndz")</f>
        <v/>
      </c>
      <c r="C160" s="45">
        <f>A160-WEEKDAY(A160,2)+1</f>
        <v/>
      </c>
      <c r="D160" s="44">
        <f>YEAR(A160)&amp;"-"&amp;TEXT(MONTH(A160),"00")</f>
        <v/>
      </c>
      <c r="E160" s="46" t="n"/>
      <c r="F160" s="46" t="n"/>
      <c r="G160" s="47" t="n"/>
      <c r="H160" s="48" t="n"/>
      <c r="I160" s="49" t="n"/>
      <c r="J160" s="47" t="n"/>
      <c r="K160" s="50">
        <f>IF(AND(H160="",I160="",COUNTIF('Zmiany planu'!$C$4:$C$1000,$A160)=0),"",1+COUNTIF('Zmiany planu'!$C$4:$C$1000,$A160))</f>
        <v/>
      </c>
      <c r="L160" s="51">
        <f>IF(COUNTIF('Zmiany planu'!$C$4:$C$1000,$A160)=0,IF(H160="","",H160),INDEX('Zmiany planu'!$G$4:$G$1000,MATCH(INT($A160)&amp;"#"&amp;COUNTIF('Zmiany planu'!$C$4:$C$1000,$A160),'Zmiany planu'!$L$4:$L$1000,0))&amp;"")</f>
        <v/>
      </c>
      <c r="M160" s="52">
        <f>IF(COUNTIF('Zmiany planu'!$C$4:$C$1000,$A160)=0,IF(I160="","",I160),IF(INDEX('Zmiany planu'!$H$4:$H$1000,MATCH(INT($A160)&amp;"#"&amp;COUNTIF('Zmiany planu'!$C$4:$C$1000,$A160),'Zmiany planu'!$L$4:$L$1000,0))="",0,INDEX('Zmiany planu'!$H$4:$H$1000,MATCH(INT($A160)&amp;"#"&amp;COUNTIF('Zmiany planu'!$C$4:$C$1000,$A160),'Zmiany planu'!$L$4:$L$1000,0))))</f>
        <v/>
      </c>
      <c r="N160" s="53" t="n"/>
      <c r="O160" s="53" t="n"/>
      <c r="P160" s="54" t="n"/>
      <c r="Q160" s="55" t="n"/>
      <c r="R160" s="56">
        <f>IF(AND(N(P160)&gt;0,N(Q160)&gt;0),Q160/P160,"")</f>
        <v/>
      </c>
      <c r="S160" s="53" t="n"/>
      <c r="T160" s="53" t="n"/>
      <c r="U160" s="44">
        <f>IF(OR(N(S160)=0,N('Ustawienia'!$B$19)=0),"",IFERROR("Z"&amp;MATCH(S160,'Ustawienia'!$C$23:$C$27,1),"&lt;Z1"))</f>
        <v/>
      </c>
      <c r="V160" s="53" t="n"/>
      <c r="W160" s="44">
        <f>IF(AND(N(V160)&gt;0,N(Q160)&gt;0),ROUND(V160*Q160*1440,0),"")</f>
        <v/>
      </c>
      <c r="X160" s="53" t="n"/>
      <c r="Y160" s="53" t="n"/>
      <c r="Z160" s="53" t="n"/>
      <c r="AA160" s="57" t="n"/>
      <c r="AB160" s="53" t="n"/>
      <c r="AC160" s="58" t="n"/>
      <c r="AD160" s="57" t="n"/>
      <c r="AE160" s="53" t="n"/>
      <c r="AF160" s="58" t="n"/>
      <c r="AG160" s="53" t="n"/>
      <c r="AH160" s="58" t="n"/>
      <c r="AI160" s="58" t="n"/>
      <c r="AJ160" s="48" t="n"/>
    </row>
    <row r="161" outlineLevel="1">
      <c r="A161" s="43" t="n">
        <v>46416</v>
      </c>
      <c r="B161" s="44">
        <f>CHOOSE(WEEKDAY(A161,2),"pon","wt","śr","czw","pt","sob","ndz")</f>
        <v/>
      </c>
      <c r="C161" s="45">
        <f>A161-WEEKDAY(A161,2)+1</f>
        <v/>
      </c>
      <c r="D161" s="44">
        <f>YEAR(A161)&amp;"-"&amp;TEXT(MONTH(A161),"00")</f>
        <v/>
      </c>
      <c r="E161" s="46" t="n"/>
      <c r="F161" s="46" t="n"/>
      <c r="G161" s="47" t="n"/>
      <c r="H161" s="48" t="n"/>
      <c r="I161" s="49" t="n"/>
      <c r="J161" s="47" t="n"/>
      <c r="K161" s="50">
        <f>IF(AND(H161="",I161="",COUNTIF('Zmiany planu'!$C$4:$C$1000,$A161)=0),"",1+COUNTIF('Zmiany planu'!$C$4:$C$1000,$A161))</f>
        <v/>
      </c>
      <c r="L161" s="51">
        <f>IF(COUNTIF('Zmiany planu'!$C$4:$C$1000,$A161)=0,IF(H161="","",H161),INDEX('Zmiany planu'!$G$4:$G$1000,MATCH(INT($A161)&amp;"#"&amp;COUNTIF('Zmiany planu'!$C$4:$C$1000,$A161),'Zmiany planu'!$L$4:$L$1000,0))&amp;"")</f>
        <v/>
      </c>
      <c r="M161" s="52">
        <f>IF(COUNTIF('Zmiany planu'!$C$4:$C$1000,$A161)=0,IF(I161="","",I161),IF(INDEX('Zmiany planu'!$H$4:$H$1000,MATCH(INT($A161)&amp;"#"&amp;COUNTIF('Zmiany planu'!$C$4:$C$1000,$A161),'Zmiany planu'!$L$4:$L$1000,0))="",0,INDEX('Zmiany planu'!$H$4:$H$1000,MATCH(INT($A161)&amp;"#"&amp;COUNTIF('Zmiany planu'!$C$4:$C$1000,$A161),'Zmiany planu'!$L$4:$L$1000,0))))</f>
        <v/>
      </c>
      <c r="N161" s="53" t="n"/>
      <c r="O161" s="53" t="n"/>
      <c r="P161" s="54" t="n"/>
      <c r="Q161" s="55" t="n"/>
      <c r="R161" s="56">
        <f>IF(AND(N(P161)&gt;0,N(Q161)&gt;0),Q161/P161,"")</f>
        <v/>
      </c>
      <c r="S161" s="53" t="n"/>
      <c r="T161" s="53" t="n"/>
      <c r="U161" s="44">
        <f>IF(OR(N(S161)=0,N('Ustawienia'!$B$19)=0),"",IFERROR("Z"&amp;MATCH(S161,'Ustawienia'!$C$23:$C$27,1),"&lt;Z1"))</f>
        <v/>
      </c>
      <c r="V161" s="53" t="n"/>
      <c r="W161" s="44">
        <f>IF(AND(N(V161)&gt;0,N(Q161)&gt;0),ROUND(V161*Q161*1440,0),"")</f>
        <v/>
      </c>
      <c r="X161" s="53" t="n"/>
      <c r="Y161" s="53" t="n"/>
      <c r="Z161" s="53" t="n"/>
      <c r="AA161" s="57" t="n"/>
      <c r="AB161" s="53" t="n"/>
      <c r="AC161" s="58" t="n"/>
      <c r="AD161" s="57" t="n"/>
      <c r="AE161" s="53" t="n"/>
      <c r="AF161" s="58" t="n"/>
      <c r="AG161" s="53" t="n"/>
      <c r="AH161" s="58" t="n"/>
      <c r="AI161" s="58" t="n"/>
      <c r="AJ161" s="48" t="n"/>
    </row>
    <row r="162" outlineLevel="1">
      <c r="A162" s="43" t="n">
        <v>46417</v>
      </c>
      <c r="B162" s="44">
        <f>CHOOSE(WEEKDAY(A162,2),"pon","wt","śr","czw","pt","sob","ndz")</f>
        <v/>
      </c>
      <c r="C162" s="45">
        <f>A162-WEEKDAY(A162,2)+1</f>
        <v/>
      </c>
      <c r="D162" s="44">
        <f>YEAR(A162)&amp;"-"&amp;TEXT(MONTH(A162),"00")</f>
        <v/>
      </c>
      <c r="E162" s="46" t="n"/>
      <c r="F162" s="46" t="n"/>
      <c r="G162" s="47" t="n"/>
      <c r="H162" s="48" t="n"/>
      <c r="I162" s="49" t="n"/>
      <c r="J162" s="47" t="n"/>
      <c r="K162" s="50">
        <f>IF(AND(H162="",I162="",COUNTIF('Zmiany planu'!$C$4:$C$1000,$A162)=0),"",1+COUNTIF('Zmiany planu'!$C$4:$C$1000,$A162))</f>
        <v/>
      </c>
      <c r="L162" s="51">
        <f>IF(COUNTIF('Zmiany planu'!$C$4:$C$1000,$A162)=0,IF(H162="","",H162),INDEX('Zmiany planu'!$G$4:$G$1000,MATCH(INT($A162)&amp;"#"&amp;COUNTIF('Zmiany planu'!$C$4:$C$1000,$A162),'Zmiany planu'!$L$4:$L$1000,0))&amp;"")</f>
        <v/>
      </c>
      <c r="M162" s="52">
        <f>IF(COUNTIF('Zmiany planu'!$C$4:$C$1000,$A162)=0,IF(I162="","",I162),IF(INDEX('Zmiany planu'!$H$4:$H$1000,MATCH(INT($A162)&amp;"#"&amp;COUNTIF('Zmiany planu'!$C$4:$C$1000,$A162),'Zmiany planu'!$L$4:$L$1000,0))="",0,INDEX('Zmiany planu'!$H$4:$H$1000,MATCH(INT($A162)&amp;"#"&amp;COUNTIF('Zmiany planu'!$C$4:$C$1000,$A162),'Zmiany planu'!$L$4:$L$1000,0))))</f>
        <v/>
      </c>
      <c r="N162" s="53" t="n"/>
      <c r="O162" s="53" t="n"/>
      <c r="P162" s="54" t="n"/>
      <c r="Q162" s="55" t="n"/>
      <c r="R162" s="56">
        <f>IF(AND(N(P162)&gt;0,N(Q162)&gt;0),Q162/P162,"")</f>
        <v/>
      </c>
      <c r="S162" s="53" t="n"/>
      <c r="T162" s="53" t="n"/>
      <c r="U162" s="44">
        <f>IF(OR(N(S162)=0,N('Ustawienia'!$B$19)=0),"",IFERROR("Z"&amp;MATCH(S162,'Ustawienia'!$C$23:$C$27,1),"&lt;Z1"))</f>
        <v/>
      </c>
      <c r="V162" s="53" t="n"/>
      <c r="W162" s="44">
        <f>IF(AND(N(V162)&gt;0,N(Q162)&gt;0),ROUND(V162*Q162*1440,0),"")</f>
        <v/>
      </c>
      <c r="X162" s="53" t="n"/>
      <c r="Y162" s="53" t="n"/>
      <c r="Z162" s="53" t="n"/>
      <c r="AA162" s="57" t="n"/>
      <c r="AB162" s="53" t="n"/>
      <c r="AC162" s="58" t="n"/>
      <c r="AD162" s="57" t="n"/>
      <c r="AE162" s="53" t="n"/>
      <c r="AF162" s="58" t="n"/>
      <c r="AG162" s="53" t="n"/>
      <c r="AH162" s="58" t="n"/>
      <c r="AI162" s="58" t="n"/>
      <c r="AJ162" s="48" t="n"/>
    </row>
    <row r="163" outlineLevel="1">
      <c r="A163" s="59" t="n">
        <v>46418</v>
      </c>
      <c r="B163" s="60">
        <f>CHOOSE(WEEKDAY(A163,2),"pon","wt","śr","czw","pt","sob","ndz")</f>
        <v/>
      </c>
      <c r="C163" s="61">
        <f>A163-WEEKDAY(A163,2)+1</f>
        <v/>
      </c>
      <c r="D163" s="60">
        <f>YEAR(A163)&amp;"-"&amp;TEXT(MONTH(A163),"00")</f>
        <v/>
      </c>
      <c r="E163" s="62">
        <f>SUMIFS($M$4:$M$1200,$C$4:$C$1200,$C163)</f>
        <v/>
      </c>
      <c r="F163" s="62">
        <f>SUMIFS($P$4:$P$1200,$C$4:$C$1200,$C163)</f>
        <v/>
      </c>
      <c r="G163" s="63" t="n"/>
      <c r="H163" s="64" t="n"/>
      <c r="I163" s="65" t="n"/>
      <c r="J163" s="63" t="n"/>
      <c r="K163" s="66">
        <f>IF(AND(H163="",I163="",COUNTIF('Zmiany planu'!$C$4:$C$1000,$A163)=0),"",1+COUNTIF('Zmiany planu'!$C$4:$C$1000,$A163))</f>
        <v/>
      </c>
      <c r="L163" s="67">
        <f>IF(COUNTIF('Zmiany planu'!$C$4:$C$1000,$A163)=0,IF(H163="","",H163),INDEX('Zmiany planu'!$G$4:$G$1000,MATCH(INT($A163)&amp;"#"&amp;COUNTIF('Zmiany planu'!$C$4:$C$1000,$A163),'Zmiany planu'!$L$4:$L$1000,0))&amp;"")</f>
        <v/>
      </c>
      <c r="M163" s="68">
        <f>IF(COUNTIF('Zmiany planu'!$C$4:$C$1000,$A163)=0,IF(I163="","",I163),IF(INDEX('Zmiany planu'!$H$4:$H$1000,MATCH(INT($A163)&amp;"#"&amp;COUNTIF('Zmiany planu'!$C$4:$C$1000,$A163),'Zmiany planu'!$L$4:$L$1000,0))="",0,INDEX('Zmiany planu'!$H$4:$H$1000,MATCH(INT($A163)&amp;"#"&amp;COUNTIF('Zmiany planu'!$C$4:$C$1000,$A163),'Zmiany planu'!$L$4:$L$1000,0))))</f>
        <v/>
      </c>
      <c r="N163" s="69" t="n"/>
      <c r="O163" s="69" t="n"/>
      <c r="P163" s="70" t="n"/>
      <c r="Q163" s="71" t="n"/>
      <c r="R163" s="72">
        <f>IF(AND(N(P163)&gt;0,N(Q163)&gt;0),Q163/P163,"")</f>
        <v/>
      </c>
      <c r="S163" s="69" t="n"/>
      <c r="T163" s="69" t="n"/>
      <c r="U163" s="60">
        <f>IF(OR(N(S163)=0,N('Ustawienia'!$B$19)=0),"",IFERROR("Z"&amp;MATCH(S163,'Ustawienia'!$C$23:$C$27,1),"&lt;Z1"))</f>
        <v/>
      </c>
      <c r="V163" s="69" t="n"/>
      <c r="W163" s="60">
        <f>IF(AND(N(V163)&gt;0,N(Q163)&gt;0),ROUND(V163*Q163*1440,0),"")</f>
        <v/>
      </c>
      <c r="X163" s="69" t="n"/>
      <c r="Y163" s="69" t="n"/>
      <c r="Z163" s="69" t="n"/>
      <c r="AA163" s="73" t="n"/>
      <c r="AB163" s="69" t="n"/>
      <c r="AC163" s="74" t="n"/>
      <c r="AD163" s="73" t="n"/>
      <c r="AE163" s="69" t="n"/>
      <c r="AF163" s="74" t="n"/>
      <c r="AG163" s="69" t="n"/>
      <c r="AH163" s="74" t="n"/>
      <c r="AI163" s="74" t="n"/>
      <c r="AJ163" s="64" t="n"/>
    </row>
    <row r="164" ht="22" customHeight="1">
      <c r="A164" s="40" t="inlineStr">
        <is>
          <t>02.2027</t>
        </is>
      </c>
      <c r="B164" s="40" t="n"/>
      <c r="C164" s="40" t="n"/>
      <c r="D164" s="40" t="inlineStr">
        <is>
          <t>2027-02</t>
        </is>
      </c>
      <c r="E164" s="41">
        <f>SUMIFS($M$4:$M$1200,$D$4:$D$1200,$D164)</f>
        <v/>
      </c>
      <c r="F164" s="41">
        <f>SUMIFS($P$4:$P$1200,$D$4:$D$1200,$D164)</f>
        <v/>
      </c>
      <c r="G164" s="40" t="n"/>
      <c r="H164" s="42" t="inlineStr">
        <is>
          <t>LUTY 2027</t>
        </is>
      </c>
      <c r="I164" s="40" t="n"/>
      <c r="J164" s="40" t="n"/>
      <c r="K164" s="40" t="n"/>
      <c r="L164" s="40">
        <f>IF(E164&gt;0,"Realizacja miesiąca: "&amp;ROUND(F164/E164*100,0)&amp;"%  ·  treningi: "&amp;COUNTIFS($D$4:$D$1200,$D164,$P$4:$P$1200,"&gt;0")&amp;"  ·  zmiany planu: "&amp;COUNTIFS('Zmiany planu'!$M$4:$M$1000,$D164),"")</f>
        <v/>
      </c>
      <c r="M164" s="40" t="n"/>
      <c r="N164" s="40" t="n"/>
      <c r="O164" s="40" t="n"/>
      <c r="P164" s="40" t="n"/>
      <c r="Q164" s="40" t="n"/>
      <c r="R164" s="40" t="n"/>
      <c r="S164" s="40" t="n"/>
      <c r="T164" s="40" t="n"/>
      <c r="U164" s="40" t="n"/>
      <c r="V164" s="40" t="n"/>
      <c r="W164" s="40" t="n"/>
      <c r="X164" s="40" t="n"/>
      <c r="Y164" s="40" t="n"/>
      <c r="Z164" s="40" t="n"/>
      <c r="AA164" s="40" t="n"/>
      <c r="AB164" s="40" t="n"/>
      <c r="AC164" s="40" t="n"/>
      <c r="AD164" s="40" t="n"/>
      <c r="AE164" s="40" t="n"/>
      <c r="AF164" s="40" t="n"/>
      <c r="AG164" s="40" t="n"/>
      <c r="AH164" s="40" t="n"/>
      <c r="AI164" s="40" t="n"/>
      <c r="AJ164" s="40" t="n"/>
    </row>
    <row r="165" outlineLevel="1">
      <c r="A165" s="43" t="n">
        <v>46419</v>
      </c>
      <c r="B165" s="44">
        <f>CHOOSE(WEEKDAY(A165,2),"pon","wt","śr","czw","pt","sob","ndz")</f>
        <v/>
      </c>
      <c r="C165" s="45">
        <f>A165-WEEKDAY(A165,2)+1</f>
        <v/>
      </c>
      <c r="D165" s="44">
        <f>YEAR(A165)&amp;"-"&amp;TEXT(MONTH(A165),"00")</f>
        <v/>
      </c>
      <c r="E165" s="46" t="n"/>
      <c r="F165" s="46" t="n"/>
      <c r="G165" s="47" t="n"/>
      <c r="H165" s="48" t="n"/>
      <c r="I165" s="49" t="n"/>
      <c r="J165" s="47" t="n"/>
      <c r="K165" s="50">
        <f>IF(AND(H165="",I165="",COUNTIF('Zmiany planu'!$C$4:$C$1000,$A165)=0),"",1+COUNTIF('Zmiany planu'!$C$4:$C$1000,$A165))</f>
        <v/>
      </c>
      <c r="L165" s="51">
        <f>IF(COUNTIF('Zmiany planu'!$C$4:$C$1000,$A165)=0,IF(H165="","",H165),INDEX('Zmiany planu'!$G$4:$G$1000,MATCH(INT($A165)&amp;"#"&amp;COUNTIF('Zmiany planu'!$C$4:$C$1000,$A165),'Zmiany planu'!$L$4:$L$1000,0))&amp;"")</f>
        <v/>
      </c>
      <c r="M165" s="52">
        <f>IF(COUNTIF('Zmiany planu'!$C$4:$C$1000,$A165)=0,IF(I165="","",I165),IF(INDEX('Zmiany planu'!$H$4:$H$1000,MATCH(INT($A165)&amp;"#"&amp;COUNTIF('Zmiany planu'!$C$4:$C$1000,$A165),'Zmiany planu'!$L$4:$L$1000,0))="",0,INDEX('Zmiany planu'!$H$4:$H$1000,MATCH(INT($A165)&amp;"#"&amp;COUNTIF('Zmiany planu'!$C$4:$C$1000,$A165),'Zmiany planu'!$L$4:$L$1000,0))))</f>
        <v/>
      </c>
      <c r="N165" s="53" t="n"/>
      <c r="O165" s="53" t="n"/>
      <c r="P165" s="54" t="n"/>
      <c r="Q165" s="55" t="n"/>
      <c r="R165" s="56">
        <f>IF(AND(N(P165)&gt;0,N(Q165)&gt;0),Q165/P165,"")</f>
        <v/>
      </c>
      <c r="S165" s="53" t="n"/>
      <c r="T165" s="53" t="n"/>
      <c r="U165" s="44">
        <f>IF(OR(N(S165)=0,N('Ustawienia'!$B$19)=0),"",IFERROR("Z"&amp;MATCH(S165,'Ustawienia'!$C$23:$C$27,1),"&lt;Z1"))</f>
        <v/>
      </c>
      <c r="V165" s="53" t="n"/>
      <c r="W165" s="44">
        <f>IF(AND(N(V165)&gt;0,N(Q165)&gt;0),ROUND(V165*Q165*1440,0),"")</f>
        <v/>
      </c>
      <c r="X165" s="53" t="n"/>
      <c r="Y165" s="53" t="n"/>
      <c r="Z165" s="53" t="n"/>
      <c r="AA165" s="57" t="n"/>
      <c r="AB165" s="53" t="n"/>
      <c r="AC165" s="58" t="n"/>
      <c r="AD165" s="57" t="n"/>
      <c r="AE165" s="53" t="n"/>
      <c r="AF165" s="58" t="n"/>
      <c r="AG165" s="53" t="n"/>
      <c r="AH165" s="58" t="n"/>
      <c r="AI165" s="58" t="n"/>
      <c r="AJ165" s="48" t="n"/>
    </row>
    <row r="166" outlineLevel="1">
      <c r="A166" s="43" t="n">
        <v>46420</v>
      </c>
      <c r="B166" s="44">
        <f>CHOOSE(WEEKDAY(A166,2),"pon","wt","śr","czw","pt","sob","ndz")</f>
        <v/>
      </c>
      <c r="C166" s="45">
        <f>A166-WEEKDAY(A166,2)+1</f>
        <v/>
      </c>
      <c r="D166" s="44">
        <f>YEAR(A166)&amp;"-"&amp;TEXT(MONTH(A166),"00")</f>
        <v/>
      </c>
      <c r="E166" s="46" t="n"/>
      <c r="F166" s="46" t="n"/>
      <c r="G166" s="47" t="n"/>
      <c r="H166" s="48" t="n"/>
      <c r="I166" s="49" t="n"/>
      <c r="J166" s="47" t="n"/>
      <c r="K166" s="50">
        <f>IF(AND(H166="",I166="",COUNTIF('Zmiany planu'!$C$4:$C$1000,$A166)=0),"",1+COUNTIF('Zmiany planu'!$C$4:$C$1000,$A166))</f>
        <v/>
      </c>
      <c r="L166" s="51">
        <f>IF(COUNTIF('Zmiany planu'!$C$4:$C$1000,$A166)=0,IF(H166="","",H166),INDEX('Zmiany planu'!$G$4:$G$1000,MATCH(INT($A166)&amp;"#"&amp;COUNTIF('Zmiany planu'!$C$4:$C$1000,$A166),'Zmiany planu'!$L$4:$L$1000,0))&amp;"")</f>
        <v/>
      </c>
      <c r="M166" s="52">
        <f>IF(COUNTIF('Zmiany planu'!$C$4:$C$1000,$A166)=0,IF(I166="","",I166),IF(INDEX('Zmiany planu'!$H$4:$H$1000,MATCH(INT($A166)&amp;"#"&amp;COUNTIF('Zmiany planu'!$C$4:$C$1000,$A166),'Zmiany planu'!$L$4:$L$1000,0))="",0,INDEX('Zmiany planu'!$H$4:$H$1000,MATCH(INT($A166)&amp;"#"&amp;COUNTIF('Zmiany planu'!$C$4:$C$1000,$A166),'Zmiany planu'!$L$4:$L$1000,0))))</f>
        <v/>
      </c>
      <c r="N166" s="53" t="n"/>
      <c r="O166" s="53" t="n"/>
      <c r="P166" s="54" t="n"/>
      <c r="Q166" s="55" t="n"/>
      <c r="R166" s="56">
        <f>IF(AND(N(P166)&gt;0,N(Q166)&gt;0),Q166/P166,"")</f>
        <v/>
      </c>
      <c r="S166" s="53" t="n"/>
      <c r="T166" s="53" t="n"/>
      <c r="U166" s="44">
        <f>IF(OR(N(S166)=0,N('Ustawienia'!$B$19)=0),"",IFERROR("Z"&amp;MATCH(S166,'Ustawienia'!$C$23:$C$27,1),"&lt;Z1"))</f>
        <v/>
      </c>
      <c r="V166" s="53" t="n"/>
      <c r="W166" s="44">
        <f>IF(AND(N(V166)&gt;0,N(Q166)&gt;0),ROUND(V166*Q166*1440,0),"")</f>
        <v/>
      </c>
      <c r="X166" s="53" t="n"/>
      <c r="Y166" s="53" t="n"/>
      <c r="Z166" s="53" t="n"/>
      <c r="AA166" s="57" t="n"/>
      <c r="AB166" s="53" t="n"/>
      <c r="AC166" s="58" t="n"/>
      <c r="AD166" s="57" t="n"/>
      <c r="AE166" s="53" t="n"/>
      <c r="AF166" s="58" t="n"/>
      <c r="AG166" s="53" t="n"/>
      <c r="AH166" s="58" t="n"/>
      <c r="AI166" s="58" t="n"/>
      <c r="AJ166" s="48" t="n"/>
    </row>
    <row r="167" outlineLevel="1">
      <c r="A167" s="43" t="n">
        <v>46421</v>
      </c>
      <c r="B167" s="44">
        <f>CHOOSE(WEEKDAY(A167,2),"pon","wt","śr","czw","pt","sob","ndz")</f>
        <v/>
      </c>
      <c r="C167" s="45">
        <f>A167-WEEKDAY(A167,2)+1</f>
        <v/>
      </c>
      <c r="D167" s="44">
        <f>YEAR(A167)&amp;"-"&amp;TEXT(MONTH(A167),"00")</f>
        <v/>
      </c>
      <c r="E167" s="46" t="n"/>
      <c r="F167" s="46" t="n"/>
      <c r="G167" s="47" t="n"/>
      <c r="H167" s="48" t="n"/>
      <c r="I167" s="49" t="n"/>
      <c r="J167" s="47" t="n"/>
      <c r="K167" s="50">
        <f>IF(AND(H167="",I167="",COUNTIF('Zmiany planu'!$C$4:$C$1000,$A167)=0),"",1+COUNTIF('Zmiany planu'!$C$4:$C$1000,$A167))</f>
        <v/>
      </c>
      <c r="L167" s="51">
        <f>IF(COUNTIF('Zmiany planu'!$C$4:$C$1000,$A167)=0,IF(H167="","",H167),INDEX('Zmiany planu'!$G$4:$G$1000,MATCH(INT($A167)&amp;"#"&amp;COUNTIF('Zmiany planu'!$C$4:$C$1000,$A167),'Zmiany planu'!$L$4:$L$1000,0))&amp;"")</f>
        <v/>
      </c>
      <c r="M167" s="52">
        <f>IF(COUNTIF('Zmiany planu'!$C$4:$C$1000,$A167)=0,IF(I167="","",I167),IF(INDEX('Zmiany planu'!$H$4:$H$1000,MATCH(INT($A167)&amp;"#"&amp;COUNTIF('Zmiany planu'!$C$4:$C$1000,$A167),'Zmiany planu'!$L$4:$L$1000,0))="",0,INDEX('Zmiany planu'!$H$4:$H$1000,MATCH(INT($A167)&amp;"#"&amp;COUNTIF('Zmiany planu'!$C$4:$C$1000,$A167),'Zmiany planu'!$L$4:$L$1000,0))))</f>
        <v/>
      </c>
      <c r="N167" s="53" t="n"/>
      <c r="O167" s="53" t="n"/>
      <c r="P167" s="54" t="n"/>
      <c r="Q167" s="55" t="n"/>
      <c r="R167" s="56">
        <f>IF(AND(N(P167)&gt;0,N(Q167)&gt;0),Q167/P167,"")</f>
        <v/>
      </c>
      <c r="S167" s="53" t="n"/>
      <c r="T167" s="53" t="n"/>
      <c r="U167" s="44">
        <f>IF(OR(N(S167)=0,N('Ustawienia'!$B$19)=0),"",IFERROR("Z"&amp;MATCH(S167,'Ustawienia'!$C$23:$C$27,1),"&lt;Z1"))</f>
        <v/>
      </c>
      <c r="V167" s="53" t="n"/>
      <c r="W167" s="44">
        <f>IF(AND(N(V167)&gt;0,N(Q167)&gt;0),ROUND(V167*Q167*1440,0),"")</f>
        <v/>
      </c>
      <c r="X167" s="53" t="n"/>
      <c r="Y167" s="53" t="n"/>
      <c r="Z167" s="53" t="n"/>
      <c r="AA167" s="57" t="n"/>
      <c r="AB167" s="53" t="n"/>
      <c r="AC167" s="58" t="n"/>
      <c r="AD167" s="57" t="n"/>
      <c r="AE167" s="53" t="n"/>
      <c r="AF167" s="58" t="n"/>
      <c r="AG167" s="53" t="n"/>
      <c r="AH167" s="58" t="n"/>
      <c r="AI167" s="58" t="n"/>
      <c r="AJ167" s="48" t="n"/>
    </row>
    <row r="168" outlineLevel="1">
      <c r="A168" s="43" t="n">
        <v>46422</v>
      </c>
      <c r="B168" s="44">
        <f>CHOOSE(WEEKDAY(A168,2),"pon","wt","śr","czw","pt","sob","ndz")</f>
        <v/>
      </c>
      <c r="C168" s="45">
        <f>A168-WEEKDAY(A168,2)+1</f>
        <v/>
      </c>
      <c r="D168" s="44">
        <f>YEAR(A168)&amp;"-"&amp;TEXT(MONTH(A168),"00")</f>
        <v/>
      </c>
      <c r="E168" s="46" t="n"/>
      <c r="F168" s="46" t="n"/>
      <c r="G168" s="47" t="n"/>
      <c r="H168" s="48" t="n"/>
      <c r="I168" s="49" t="n"/>
      <c r="J168" s="47" t="n"/>
      <c r="K168" s="50">
        <f>IF(AND(H168="",I168="",COUNTIF('Zmiany planu'!$C$4:$C$1000,$A168)=0),"",1+COUNTIF('Zmiany planu'!$C$4:$C$1000,$A168))</f>
        <v/>
      </c>
      <c r="L168" s="51">
        <f>IF(COUNTIF('Zmiany planu'!$C$4:$C$1000,$A168)=0,IF(H168="","",H168),INDEX('Zmiany planu'!$G$4:$G$1000,MATCH(INT($A168)&amp;"#"&amp;COUNTIF('Zmiany planu'!$C$4:$C$1000,$A168),'Zmiany planu'!$L$4:$L$1000,0))&amp;"")</f>
        <v/>
      </c>
      <c r="M168" s="52">
        <f>IF(COUNTIF('Zmiany planu'!$C$4:$C$1000,$A168)=0,IF(I168="","",I168),IF(INDEX('Zmiany planu'!$H$4:$H$1000,MATCH(INT($A168)&amp;"#"&amp;COUNTIF('Zmiany planu'!$C$4:$C$1000,$A168),'Zmiany planu'!$L$4:$L$1000,0))="",0,INDEX('Zmiany planu'!$H$4:$H$1000,MATCH(INT($A168)&amp;"#"&amp;COUNTIF('Zmiany planu'!$C$4:$C$1000,$A168),'Zmiany planu'!$L$4:$L$1000,0))))</f>
        <v/>
      </c>
      <c r="N168" s="53" t="n"/>
      <c r="O168" s="53" t="n"/>
      <c r="P168" s="54" t="n"/>
      <c r="Q168" s="55" t="n"/>
      <c r="R168" s="56">
        <f>IF(AND(N(P168)&gt;0,N(Q168)&gt;0),Q168/P168,"")</f>
        <v/>
      </c>
      <c r="S168" s="53" t="n"/>
      <c r="T168" s="53" t="n"/>
      <c r="U168" s="44">
        <f>IF(OR(N(S168)=0,N('Ustawienia'!$B$19)=0),"",IFERROR("Z"&amp;MATCH(S168,'Ustawienia'!$C$23:$C$27,1),"&lt;Z1"))</f>
        <v/>
      </c>
      <c r="V168" s="53" t="n"/>
      <c r="W168" s="44">
        <f>IF(AND(N(V168)&gt;0,N(Q168)&gt;0),ROUND(V168*Q168*1440,0),"")</f>
        <v/>
      </c>
      <c r="X168" s="53" t="n"/>
      <c r="Y168" s="53" t="n"/>
      <c r="Z168" s="53" t="n"/>
      <c r="AA168" s="57" t="n"/>
      <c r="AB168" s="53" t="n"/>
      <c r="AC168" s="58" t="n"/>
      <c r="AD168" s="57" t="n"/>
      <c r="AE168" s="53" t="n"/>
      <c r="AF168" s="58" t="n"/>
      <c r="AG168" s="53" t="n"/>
      <c r="AH168" s="58" t="n"/>
      <c r="AI168" s="58" t="n"/>
      <c r="AJ168" s="48" t="n"/>
    </row>
    <row r="169" outlineLevel="1">
      <c r="A169" s="43" t="n">
        <v>46423</v>
      </c>
      <c r="B169" s="44">
        <f>CHOOSE(WEEKDAY(A169,2),"pon","wt","śr","czw","pt","sob","ndz")</f>
        <v/>
      </c>
      <c r="C169" s="45">
        <f>A169-WEEKDAY(A169,2)+1</f>
        <v/>
      </c>
      <c r="D169" s="44">
        <f>YEAR(A169)&amp;"-"&amp;TEXT(MONTH(A169),"00")</f>
        <v/>
      </c>
      <c r="E169" s="46" t="n"/>
      <c r="F169" s="46" t="n"/>
      <c r="G169" s="47" t="n"/>
      <c r="H169" s="48" t="n"/>
      <c r="I169" s="49" t="n"/>
      <c r="J169" s="47" t="n"/>
      <c r="K169" s="50">
        <f>IF(AND(H169="",I169="",COUNTIF('Zmiany planu'!$C$4:$C$1000,$A169)=0),"",1+COUNTIF('Zmiany planu'!$C$4:$C$1000,$A169))</f>
        <v/>
      </c>
      <c r="L169" s="51">
        <f>IF(COUNTIF('Zmiany planu'!$C$4:$C$1000,$A169)=0,IF(H169="","",H169),INDEX('Zmiany planu'!$G$4:$G$1000,MATCH(INT($A169)&amp;"#"&amp;COUNTIF('Zmiany planu'!$C$4:$C$1000,$A169),'Zmiany planu'!$L$4:$L$1000,0))&amp;"")</f>
        <v/>
      </c>
      <c r="M169" s="52">
        <f>IF(COUNTIF('Zmiany planu'!$C$4:$C$1000,$A169)=0,IF(I169="","",I169),IF(INDEX('Zmiany planu'!$H$4:$H$1000,MATCH(INT($A169)&amp;"#"&amp;COUNTIF('Zmiany planu'!$C$4:$C$1000,$A169),'Zmiany planu'!$L$4:$L$1000,0))="",0,INDEX('Zmiany planu'!$H$4:$H$1000,MATCH(INT($A169)&amp;"#"&amp;COUNTIF('Zmiany planu'!$C$4:$C$1000,$A169),'Zmiany planu'!$L$4:$L$1000,0))))</f>
        <v/>
      </c>
      <c r="N169" s="53" t="n"/>
      <c r="O169" s="53" t="n"/>
      <c r="P169" s="54" t="n"/>
      <c r="Q169" s="55" t="n"/>
      <c r="R169" s="56">
        <f>IF(AND(N(P169)&gt;0,N(Q169)&gt;0),Q169/P169,"")</f>
        <v/>
      </c>
      <c r="S169" s="53" t="n"/>
      <c r="T169" s="53" t="n"/>
      <c r="U169" s="44">
        <f>IF(OR(N(S169)=0,N('Ustawienia'!$B$19)=0),"",IFERROR("Z"&amp;MATCH(S169,'Ustawienia'!$C$23:$C$27,1),"&lt;Z1"))</f>
        <v/>
      </c>
      <c r="V169" s="53" t="n"/>
      <c r="W169" s="44">
        <f>IF(AND(N(V169)&gt;0,N(Q169)&gt;0),ROUND(V169*Q169*1440,0),"")</f>
        <v/>
      </c>
      <c r="X169" s="53" t="n"/>
      <c r="Y169" s="53" t="n"/>
      <c r="Z169" s="53" t="n"/>
      <c r="AA169" s="57" t="n"/>
      <c r="AB169" s="53" t="n"/>
      <c r="AC169" s="58" t="n"/>
      <c r="AD169" s="57" t="n"/>
      <c r="AE169" s="53" t="n"/>
      <c r="AF169" s="58" t="n"/>
      <c r="AG169" s="53" t="n"/>
      <c r="AH169" s="58" t="n"/>
      <c r="AI169" s="58" t="n"/>
      <c r="AJ169" s="48" t="n"/>
    </row>
    <row r="170" outlineLevel="1">
      <c r="A170" s="43" t="n">
        <v>46424</v>
      </c>
      <c r="B170" s="44">
        <f>CHOOSE(WEEKDAY(A170,2),"pon","wt","śr","czw","pt","sob","ndz")</f>
        <v/>
      </c>
      <c r="C170" s="45">
        <f>A170-WEEKDAY(A170,2)+1</f>
        <v/>
      </c>
      <c r="D170" s="44">
        <f>YEAR(A170)&amp;"-"&amp;TEXT(MONTH(A170),"00")</f>
        <v/>
      </c>
      <c r="E170" s="46" t="n"/>
      <c r="F170" s="46" t="n"/>
      <c r="G170" s="47" t="n"/>
      <c r="H170" s="48" t="n"/>
      <c r="I170" s="49" t="n"/>
      <c r="J170" s="47" t="n"/>
      <c r="K170" s="50">
        <f>IF(AND(H170="",I170="",COUNTIF('Zmiany planu'!$C$4:$C$1000,$A170)=0),"",1+COUNTIF('Zmiany planu'!$C$4:$C$1000,$A170))</f>
        <v/>
      </c>
      <c r="L170" s="51">
        <f>IF(COUNTIF('Zmiany planu'!$C$4:$C$1000,$A170)=0,IF(H170="","",H170),INDEX('Zmiany planu'!$G$4:$G$1000,MATCH(INT($A170)&amp;"#"&amp;COUNTIF('Zmiany planu'!$C$4:$C$1000,$A170),'Zmiany planu'!$L$4:$L$1000,0))&amp;"")</f>
        <v/>
      </c>
      <c r="M170" s="52">
        <f>IF(COUNTIF('Zmiany planu'!$C$4:$C$1000,$A170)=0,IF(I170="","",I170),IF(INDEX('Zmiany planu'!$H$4:$H$1000,MATCH(INT($A170)&amp;"#"&amp;COUNTIF('Zmiany planu'!$C$4:$C$1000,$A170),'Zmiany planu'!$L$4:$L$1000,0))="",0,INDEX('Zmiany planu'!$H$4:$H$1000,MATCH(INT($A170)&amp;"#"&amp;COUNTIF('Zmiany planu'!$C$4:$C$1000,$A170),'Zmiany planu'!$L$4:$L$1000,0))))</f>
        <v/>
      </c>
      <c r="N170" s="53" t="n"/>
      <c r="O170" s="53" t="n"/>
      <c r="P170" s="54" t="n"/>
      <c r="Q170" s="55" t="n"/>
      <c r="R170" s="56">
        <f>IF(AND(N(P170)&gt;0,N(Q170)&gt;0),Q170/P170,"")</f>
        <v/>
      </c>
      <c r="S170" s="53" t="n"/>
      <c r="T170" s="53" t="n"/>
      <c r="U170" s="44">
        <f>IF(OR(N(S170)=0,N('Ustawienia'!$B$19)=0),"",IFERROR("Z"&amp;MATCH(S170,'Ustawienia'!$C$23:$C$27,1),"&lt;Z1"))</f>
        <v/>
      </c>
      <c r="V170" s="53" t="n"/>
      <c r="W170" s="44">
        <f>IF(AND(N(V170)&gt;0,N(Q170)&gt;0),ROUND(V170*Q170*1440,0),"")</f>
        <v/>
      </c>
      <c r="X170" s="53" t="n"/>
      <c r="Y170" s="53" t="n"/>
      <c r="Z170" s="53" t="n"/>
      <c r="AA170" s="57" t="n"/>
      <c r="AB170" s="53" t="n"/>
      <c r="AC170" s="58" t="n"/>
      <c r="AD170" s="57" t="n"/>
      <c r="AE170" s="53" t="n"/>
      <c r="AF170" s="58" t="n"/>
      <c r="AG170" s="53" t="n"/>
      <c r="AH170" s="58" t="n"/>
      <c r="AI170" s="58" t="n"/>
      <c r="AJ170" s="48" t="n"/>
    </row>
    <row r="171" outlineLevel="1">
      <c r="A171" s="59" t="n">
        <v>46425</v>
      </c>
      <c r="B171" s="60">
        <f>CHOOSE(WEEKDAY(A171,2),"pon","wt","śr","czw","pt","sob","ndz")</f>
        <v/>
      </c>
      <c r="C171" s="61">
        <f>A171-WEEKDAY(A171,2)+1</f>
        <v/>
      </c>
      <c r="D171" s="60">
        <f>YEAR(A171)&amp;"-"&amp;TEXT(MONTH(A171),"00")</f>
        <v/>
      </c>
      <c r="E171" s="62">
        <f>SUMIFS($M$4:$M$1200,$C$4:$C$1200,$C171)</f>
        <v/>
      </c>
      <c r="F171" s="62">
        <f>SUMIFS($P$4:$P$1200,$C$4:$C$1200,$C171)</f>
        <v/>
      </c>
      <c r="G171" s="63" t="n"/>
      <c r="H171" s="64" t="n"/>
      <c r="I171" s="65" t="n"/>
      <c r="J171" s="63" t="n"/>
      <c r="K171" s="66">
        <f>IF(AND(H171="",I171="",COUNTIF('Zmiany planu'!$C$4:$C$1000,$A171)=0),"",1+COUNTIF('Zmiany planu'!$C$4:$C$1000,$A171))</f>
        <v/>
      </c>
      <c r="L171" s="67">
        <f>IF(COUNTIF('Zmiany planu'!$C$4:$C$1000,$A171)=0,IF(H171="","",H171),INDEX('Zmiany planu'!$G$4:$G$1000,MATCH(INT($A171)&amp;"#"&amp;COUNTIF('Zmiany planu'!$C$4:$C$1000,$A171),'Zmiany planu'!$L$4:$L$1000,0))&amp;"")</f>
        <v/>
      </c>
      <c r="M171" s="68">
        <f>IF(COUNTIF('Zmiany planu'!$C$4:$C$1000,$A171)=0,IF(I171="","",I171),IF(INDEX('Zmiany planu'!$H$4:$H$1000,MATCH(INT($A171)&amp;"#"&amp;COUNTIF('Zmiany planu'!$C$4:$C$1000,$A171),'Zmiany planu'!$L$4:$L$1000,0))="",0,INDEX('Zmiany planu'!$H$4:$H$1000,MATCH(INT($A171)&amp;"#"&amp;COUNTIF('Zmiany planu'!$C$4:$C$1000,$A171),'Zmiany planu'!$L$4:$L$1000,0))))</f>
        <v/>
      </c>
      <c r="N171" s="69" t="n"/>
      <c r="O171" s="69" t="n"/>
      <c r="P171" s="70" t="n"/>
      <c r="Q171" s="71" t="n"/>
      <c r="R171" s="72">
        <f>IF(AND(N(P171)&gt;0,N(Q171)&gt;0),Q171/P171,"")</f>
        <v/>
      </c>
      <c r="S171" s="69" t="n"/>
      <c r="T171" s="69" t="n"/>
      <c r="U171" s="60">
        <f>IF(OR(N(S171)=0,N('Ustawienia'!$B$19)=0),"",IFERROR("Z"&amp;MATCH(S171,'Ustawienia'!$C$23:$C$27,1),"&lt;Z1"))</f>
        <v/>
      </c>
      <c r="V171" s="69" t="n"/>
      <c r="W171" s="60">
        <f>IF(AND(N(V171)&gt;0,N(Q171)&gt;0),ROUND(V171*Q171*1440,0),"")</f>
        <v/>
      </c>
      <c r="X171" s="69" t="n"/>
      <c r="Y171" s="69" t="n"/>
      <c r="Z171" s="69" t="n"/>
      <c r="AA171" s="73" t="n"/>
      <c r="AB171" s="69" t="n"/>
      <c r="AC171" s="74" t="n"/>
      <c r="AD171" s="73" t="n"/>
      <c r="AE171" s="69" t="n"/>
      <c r="AF171" s="74" t="n"/>
      <c r="AG171" s="69" t="n"/>
      <c r="AH171" s="74" t="n"/>
      <c r="AI171" s="74" t="n"/>
      <c r="AJ171" s="64" t="n"/>
    </row>
    <row r="172" outlineLevel="1">
      <c r="A172" s="43" t="n">
        <v>46426</v>
      </c>
      <c r="B172" s="44">
        <f>CHOOSE(WEEKDAY(A172,2),"pon","wt","śr","czw","pt","sob","ndz")</f>
        <v/>
      </c>
      <c r="C172" s="45">
        <f>A172-WEEKDAY(A172,2)+1</f>
        <v/>
      </c>
      <c r="D172" s="44">
        <f>YEAR(A172)&amp;"-"&amp;TEXT(MONTH(A172),"00")</f>
        <v/>
      </c>
      <c r="E172" s="46" t="n"/>
      <c r="F172" s="46" t="n"/>
      <c r="G172" s="47" t="n"/>
      <c r="H172" s="48" t="n"/>
      <c r="I172" s="49" t="n"/>
      <c r="J172" s="47" t="n"/>
      <c r="K172" s="50">
        <f>IF(AND(H172="",I172="",COUNTIF('Zmiany planu'!$C$4:$C$1000,$A172)=0),"",1+COUNTIF('Zmiany planu'!$C$4:$C$1000,$A172))</f>
        <v/>
      </c>
      <c r="L172" s="51">
        <f>IF(COUNTIF('Zmiany planu'!$C$4:$C$1000,$A172)=0,IF(H172="","",H172),INDEX('Zmiany planu'!$G$4:$G$1000,MATCH(INT($A172)&amp;"#"&amp;COUNTIF('Zmiany planu'!$C$4:$C$1000,$A172),'Zmiany planu'!$L$4:$L$1000,0))&amp;"")</f>
        <v/>
      </c>
      <c r="M172" s="52">
        <f>IF(COUNTIF('Zmiany planu'!$C$4:$C$1000,$A172)=0,IF(I172="","",I172),IF(INDEX('Zmiany planu'!$H$4:$H$1000,MATCH(INT($A172)&amp;"#"&amp;COUNTIF('Zmiany planu'!$C$4:$C$1000,$A172),'Zmiany planu'!$L$4:$L$1000,0))="",0,INDEX('Zmiany planu'!$H$4:$H$1000,MATCH(INT($A172)&amp;"#"&amp;COUNTIF('Zmiany planu'!$C$4:$C$1000,$A172),'Zmiany planu'!$L$4:$L$1000,0))))</f>
        <v/>
      </c>
      <c r="N172" s="53" t="n"/>
      <c r="O172" s="53" t="n"/>
      <c r="P172" s="54" t="n"/>
      <c r="Q172" s="55" t="n"/>
      <c r="R172" s="56">
        <f>IF(AND(N(P172)&gt;0,N(Q172)&gt;0),Q172/P172,"")</f>
        <v/>
      </c>
      <c r="S172" s="53" t="n"/>
      <c r="T172" s="53" t="n"/>
      <c r="U172" s="44">
        <f>IF(OR(N(S172)=0,N('Ustawienia'!$B$19)=0),"",IFERROR("Z"&amp;MATCH(S172,'Ustawienia'!$C$23:$C$27,1),"&lt;Z1"))</f>
        <v/>
      </c>
      <c r="V172" s="53" t="n"/>
      <c r="W172" s="44">
        <f>IF(AND(N(V172)&gt;0,N(Q172)&gt;0),ROUND(V172*Q172*1440,0),"")</f>
        <v/>
      </c>
      <c r="X172" s="53" t="n"/>
      <c r="Y172" s="53" t="n"/>
      <c r="Z172" s="53" t="n"/>
      <c r="AA172" s="57" t="n"/>
      <c r="AB172" s="53" t="n"/>
      <c r="AC172" s="58" t="n"/>
      <c r="AD172" s="57" t="n"/>
      <c r="AE172" s="53" t="n"/>
      <c r="AF172" s="58" t="n"/>
      <c r="AG172" s="53" t="n"/>
      <c r="AH172" s="58" t="n"/>
      <c r="AI172" s="58" t="n"/>
      <c r="AJ172" s="48" t="n"/>
    </row>
    <row r="173" outlineLevel="1">
      <c r="A173" s="43" t="n">
        <v>46427</v>
      </c>
      <c r="B173" s="44">
        <f>CHOOSE(WEEKDAY(A173,2),"pon","wt","śr","czw","pt","sob","ndz")</f>
        <v/>
      </c>
      <c r="C173" s="45">
        <f>A173-WEEKDAY(A173,2)+1</f>
        <v/>
      </c>
      <c r="D173" s="44">
        <f>YEAR(A173)&amp;"-"&amp;TEXT(MONTH(A173),"00")</f>
        <v/>
      </c>
      <c r="E173" s="46" t="n"/>
      <c r="F173" s="46" t="n"/>
      <c r="G173" s="47" t="n"/>
      <c r="H173" s="48" t="n"/>
      <c r="I173" s="49" t="n"/>
      <c r="J173" s="47" t="n"/>
      <c r="K173" s="50">
        <f>IF(AND(H173="",I173="",COUNTIF('Zmiany planu'!$C$4:$C$1000,$A173)=0),"",1+COUNTIF('Zmiany planu'!$C$4:$C$1000,$A173))</f>
        <v/>
      </c>
      <c r="L173" s="51">
        <f>IF(COUNTIF('Zmiany planu'!$C$4:$C$1000,$A173)=0,IF(H173="","",H173),INDEX('Zmiany planu'!$G$4:$G$1000,MATCH(INT($A173)&amp;"#"&amp;COUNTIF('Zmiany planu'!$C$4:$C$1000,$A173),'Zmiany planu'!$L$4:$L$1000,0))&amp;"")</f>
        <v/>
      </c>
      <c r="M173" s="52">
        <f>IF(COUNTIF('Zmiany planu'!$C$4:$C$1000,$A173)=0,IF(I173="","",I173),IF(INDEX('Zmiany planu'!$H$4:$H$1000,MATCH(INT($A173)&amp;"#"&amp;COUNTIF('Zmiany planu'!$C$4:$C$1000,$A173),'Zmiany planu'!$L$4:$L$1000,0))="",0,INDEX('Zmiany planu'!$H$4:$H$1000,MATCH(INT($A173)&amp;"#"&amp;COUNTIF('Zmiany planu'!$C$4:$C$1000,$A173),'Zmiany planu'!$L$4:$L$1000,0))))</f>
        <v/>
      </c>
      <c r="N173" s="53" t="n"/>
      <c r="O173" s="53" t="n"/>
      <c r="P173" s="54" t="n"/>
      <c r="Q173" s="55" t="n"/>
      <c r="R173" s="56">
        <f>IF(AND(N(P173)&gt;0,N(Q173)&gt;0),Q173/P173,"")</f>
        <v/>
      </c>
      <c r="S173" s="53" t="n"/>
      <c r="T173" s="53" t="n"/>
      <c r="U173" s="44">
        <f>IF(OR(N(S173)=0,N('Ustawienia'!$B$19)=0),"",IFERROR("Z"&amp;MATCH(S173,'Ustawienia'!$C$23:$C$27,1),"&lt;Z1"))</f>
        <v/>
      </c>
      <c r="V173" s="53" t="n"/>
      <c r="W173" s="44">
        <f>IF(AND(N(V173)&gt;0,N(Q173)&gt;0),ROUND(V173*Q173*1440,0),"")</f>
        <v/>
      </c>
      <c r="X173" s="53" t="n"/>
      <c r="Y173" s="53" t="n"/>
      <c r="Z173" s="53" t="n"/>
      <c r="AA173" s="57" t="n"/>
      <c r="AB173" s="53" t="n"/>
      <c r="AC173" s="58" t="n"/>
      <c r="AD173" s="57" t="n"/>
      <c r="AE173" s="53" t="n"/>
      <c r="AF173" s="58" t="n"/>
      <c r="AG173" s="53" t="n"/>
      <c r="AH173" s="58" t="n"/>
      <c r="AI173" s="58" t="n"/>
      <c r="AJ173" s="48" t="n"/>
    </row>
    <row r="174" outlineLevel="1">
      <c r="A174" s="43" t="n">
        <v>46428</v>
      </c>
      <c r="B174" s="44">
        <f>CHOOSE(WEEKDAY(A174,2),"pon","wt","śr","czw","pt","sob","ndz")</f>
        <v/>
      </c>
      <c r="C174" s="45">
        <f>A174-WEEKDAY(A174,2)+1</f>
        <v/>
      </c>
      <c r="D174" s="44">
        <f>YEAR(A174)&amp;"-"&amp;TEXT(MONTH(A174),"00")</f>
        <v/>
      </c>
      <c r="E174" s="46" t="n"/>
      <c r="F174" s="46" t="n"/>
      <c r="G174" s="47" t="n"/>
      <c r="H174" s="48" t="n"/>
      <c r="I174" s="49" t="n"/>
      <c r="J174" s="47" t="n"/>
      <c r="K174" s="50">
        <f>IF(AND(H174="",I174="",COUNTIF('Zmiany planu'!$C$4:$C$1000,$A174)=0),"",1+COUNTIF('Zmiany planu'!$C$4:$C$1000,$A174))</f>
        <v/>
      </c>
      <c r="L174" s="51">
        <f>IF(COUNTIF('Zmiany planu'!$C$4:$C$1000,$A174)=0,IF(H174="","",H174),INDEX('Zmiany planu'!$G$4:$G$1000,MATCH(INT($A174)&amp;"#"&amp;COUNTIF('Zmiany planu'!$C$4:$C$1000,$A174),'Zmiany planu'!$L$4:$L$1000,0))&amp;"")</f>
        <v/>
      </c>
      <c r="M174" s="52">
        <f>IF(COUNTIF('Zmiany planu'!$C$4:$C$1000,$A174)=0,IF(I174="","",I174),IF(INDEX('Zmiany planu'!$H$4:$H$1000,MATCH(INT($A174)&amp;"#"&amp;COUNTIF('Zmiany planu'!$C$4:$C$1000,$A174),'Zmiany planu'!$L$4:$L$1000,0))="",0,INDEX('Zmiany planu'!$H$4:$H$1000,MATCH(INT($A174)&amp;"#"&amp;COUNTIF('Zmiany planu'!$C$4:$C$1000,$A174),'Zmiany planu'!$L$4:$L$1000,0))))</f>
        <v/>
      </c>
      <c r="N174" s="53" t="n"/>
      <c r="O174" s="53" t="n"/>
      <c r="P174" s="54" t="n"/>
      <c r="Q174" s="55" t="n"/>
      <c r="R174" s="56">
        <f>IF(AND(N(P174)&gt;0,N(Q174)&gt;0),Q174/P174,"")</f>
        <v/>
      </c>
      <c r="S174" s="53" t="n"/>
      <c r="T174" s="53" t="n"/>
      <c r="U174" s="44">
        <f>IF(OR(N(S174)=0,N('Ustawienia'!$B$19)=0),"",IFERROR("Z"&amp;MATCH(S174,'Ustawienia'!$C$23:$C$27,1),"&lt;Z1"))</f>
        <v/>
      </c>
      <c r="V174" s="53" t="n"/>
      <c r="W174" s="44">
        <f>IF(AND(N(V174)&gt;0,N(Q174)&gt;0),ROUND(V174*Q174*1440,0),"")</f>
        <v/>
      </c>
      <c r="X174" s="53" t="n"/>
      <c r="Y174" s="53" t="n"/>
      <c r="Z174" s="53" t="n"/>
      <c r="AA174" s="57" t="n"/>
      <c r="AB174" s="53" t="n"/>
      <c r="AC174" s="58" t="n"/>
      <c r="AD174" s="57" t="n"/>
      <c r="AE174" s="53" t="n"/>
      <c r="AF174" s="58" t="n"/>
      <c r="AG174" s="53" t="n"/>
      <c r="AH174" s="58" t="n"/>
      <c r="AI174" s="58" t="n"/>
      <c r="AJ174" s="48" t="n"/>
    </row>
    <row r="175" outlineLevel="1">
      <c r="A175" s="43" t="n">
        <v>46429</v>
      </c>
      <c r="B175" s="44">
        <f>CHOOSE(WEEKDAY(A175,2),"pon","wt","śr","czw","pt","sob","ndz")</f>
        <v/>
      </c>
      <c r="C175" s="45">
        <f>A175-WEEKDAY(A175,2)+1</f>
        <v/>
      </c>
      <c r="D175" s="44">
        <f>YEAR(A175)&amp;"-"&amp;TEXT(MONTH(A175),"00")</f>
        <v/>
      </c>
      <c r="E175" s="46" t="n"/>
      <c r="F175" s="46" t="n"/>
      <c r="G175" s="47" t="n"/>
      <c r="H175" s="48" t="n"/>
      <c r="I175" s="49" t="n"/>
      <c r="J175" s="47" t="n"/>
      <c r="K175" s="50">
        <f>IF(AND(H175="",I175="",COUNTIF('Zmiany planu'!$C$4:$C$1000,$A175)=0),"",1+COUNTIF('Zmiany planu'!$C$4:$C$1000,$A175))</f>
        <v/>
      </c>
      <c r="L175" s="51">
        <f>IF(COUNTIF('Zmiany planu'!$C$4:$C$1000,$A175)=0,IF(H175="","",H175),INDEX('Zmiany planu'!$G$4:$G$1000,MATCH(INT($A175)&amp;"#"&amp;COUNTIF('Zmiany planu'!$C$4:$C$1000,$A175),'Zmiany planu'!$L$4:$L$1000,0))&amp;"")</f>
        <v/>
      </c>
      <c r="M175" s="52">
        <f>IF(COUNTIF('Zmiany planu'!$C$4:$C$1000,$A175)=0,IF(I175="","",I175),IF(INDEX('Zmiany planu'!$H$4:$H$1000,MATCH(INT($A175)&amp;"#"&amp;COUNTIF('Zmiany planu'!$C$4:$C$1000,$A175),'Zmiany planu'!$L$4:$L$1000,0))="",0,INDEX('Zmiany planu'!$H$4:$H$1000,MATCH(INT($A175)&amp;"#"&amp;COUNTIF('Zmiany planu'!$C$4:$C$1000,$A175),'Zmiany planu'!$L$4:$L$1000,0))))</f>
        <v/>
      </c>
      <c r="N175" s="53" t="n"/>
      <c r="O175" s="53" t="n"/>
      <c r="P175" s="54" t="n"/>
      <c r="Q175" s="55" t="n"/>
      <c r="R175" s="56">
        <f>IF(AND(N(P175)&gt;0,N(Q175)&gt;0),Q175/P175,"")</f>
        <v/>
      </c>
      <c r="S175" s="53" t="n"/>
      <c r="T175" s="53" t="n"/>
      <c r="U175" s="44">
        <f>IF(OR(N(S175)=0,N('Ustawienia'!$B$19)=0),"",IFERROR("Z"&amp;MATCH(S175,'Ustawienia'!$C$23:$C$27,1),"&lt;Z1"))</f>
        <v/>
      </c>
      <c r="V175" s="53" t="n"/>
      <c r="W175" s="44">
        <f>IF(AND(N(V175)&gt;0,N(Q175)&gt;0),ROUND(V175*Q175*1440,0),"")</f>
        <v/>
      </c>
      <c r="X175" s="53" t="n"/>
      <c r="Y175" s="53" t="n"/>
      <c r="Z175" s="53" t="n"/>
      <c r="AA175" s="57" t="n"/>
      <c r="AB175" s="53" t="n"/>
      <c r="AC175" s="58" t="n"/>
      <c r="AD175" s="57" t="n"/>
      <c r="AE175" s="53" t="n"/>
      <c r="AF175" s="58" t="n"/>
      <c r="AG175" s="53" t="n"/>
      <c r="AH175" s="58" t="n"/>
      <c r="AI175" s="58" t="n"/>
      <c r="AJ175" s="48" t="n"/>
    </row>
    <row r="176" outlineLevel="1">
      <c r="A176" s="43" t="n">
        <v>46430</v>
      </c>
      <c r="B176" s="44">
        <f>CHOOSE(WEEKDAY(A176,2),"pon","wt","śr","czw","pt","sob","ndz")</f>
        <v/>
      </c>
      <c r="C176" s="45">
        <f>A176-WEEKDAY(A176,2)+1</f>
        <v/>
      </c>
      <c r="D176" s="44">
        <f>YEAR(A176)&amp;"-"&amp;TEXT(MONTH(A176),"00")</f>
        <v/>
      </c>
      <c r="E176" s="46" t="n"/>
      <c r="F176" s="46" t="n"/>
      <c r="G176" s="47" t="n"/>
      <c r="H176" s="48" t="n"/>
      <c r="I176" s="49" t="n"/>
      <c r="J176" s="47" t="n"/>
      <c r="K176" s="50">
        <f>IF(AND(H176="",I176="",COUNTIF('Zmiany planu'!$C$4:$C$1000,$A176)=0),"",1+COUNTIF('Zmiany planu'!$C$4:$C$1000,$A176))</f>
        <v/>
      </c>
      <c r="L176" s="51">
        <f>IF(COUNTIF('Zmiany planu'!$C$4:$C$1000,$A176)=0,IF(H176="","",H176),INDEX('Zmiany planu'!$G$4:$G$1000,MATCH(INT($A176)&amp;"#"&amp;COUNTIF('Zmiany planu'!$C$4:$C$1000,$A176),'Zmiany planu'!$L$4:$L$1000,0))&amp;"")</f>
        <v/>
      </c>
      <c r="M176" s="52">
        <f>IF(COUNTIF('Zmiany planu'!$C$4:$C$1000,$A176)=0,IF(I176="","",I176),IF(INDEX('Zmiany planu'!$H$4:$H$1000,MATCH(INT($A176)&amp;"#"&amp;COUNTIF('Zmiany planu'!$C$4:$C$1000,$A176),'Zmiany planu'!$L$4:$L$1000,0))="",0,INDEX('Zmiany planu'!$H$4:$H$1000,MATCH(INT($A176)&amp;"#"&amp;COUNTIF('Zmiany planu'!$C$4:$C$1000,$A176),'Zmiany planu'!$L$4:$L$1000,0))))</f>
        <v/>
      </c>
      <c r="N176" s="53" t="n"/>
      <c r="O176" s="53" t="n"/>
      <c r="P176" s="54" t="n"/>
      <c r="Q176" s="55" t="n"/>
      <c r="R176" s="56">
        <f>IF(AND(N(P176)&gt;0,N(Q176)&gt;0),Q176/P176,"")</f>
        <v/>
      </c>
      <c r="S176" s="53" t="n"/>
      <c r="T176" s="53" t="n"/>
      <c r="U176" s="44">
        <f>IF(OR(N(S176)=0,N('Ustawienia'!$B$19)=0),"",IFERROR("Z"&amp;MATCH(S176,'Ustawienia'!$C$23:$C$27,1),"&lt;Z1"))</f>
        <v/>
      </c>
      <c r="V176" s="53" t="n"/>
      <c r="W176" s="44">
        <f>IF(AND(N(V176)&gt;0,N(Q176)&gt;0),ROUND(V176*Q176*1440,0),"")</f>
        <v/>
      </c>
      <c r="X176" s="53" t="n"/>
      <c r="Y176" s="53" t="n"/>
      <c r="Z176" s="53" t="n"/>
      <c r="AA176" s="57" t="n"/>
      <c r="AB176" s="53" t="n"/>
      <c r="AC176" s="58" t="n"/>
      <c r="AD176" s="57" t="n"/>
      <c r="AE176" s="53" t="n"/>
      <c r="AF176" s="58" t="n"/>
      <c r="AG176" s="53" t="n"/>
      <c r="AH176" s="58" t="n"/>
      <c r="AI176" s="58" t="n"/>
      <c r="AJ176" s="48" t="n"/>
    </row>
    <row r="177" outlineLevel="1">
      <c r="A177" s="43" t="n">
        <v>46431</v>
      </c>
      <c r="B177" s="44">
        <f>CHOOSE(WEEKDAY(A177,2),"pon","wt","śr","czw","pt","sob","ndz")</f>
        <v/>
      </c>
      <c r="C177" s="45">
        <f>A177-WEEKDAY(A177,2)+1</f>
        <v/>
      </c>
      <c r="D177" s="44">
        <f>YEAR(A177)&amp;"-"&amp;TEXT(MONTH(A177),"00")</f>
        <v/>
      </c>
      <c r="E177" s="46" t="n"/>
      <c r="F177" s="46" t="n"/>
      <c r="G177" s="47" t="n"/>
      <c r="H177" s="48" t="n"/>
      <c r="I177" s="49" t="n"/>
      <c r="J177" s="47" t="n"/>
      <c r="K177" s="50">
        <f>IF(AND(H177="",I177="",COUNTIF('Zmiany planu'!$C$4:$C$1000,$A177)=0),"",1+COUNTIF('Zmiany planu'!$C$4:$C$1000,$A177))</f>
        <v/>
      </c>
      <c r="L177" s="51">
        <f>IF(COUNTIF('Zmiany planu'!$C$4:$C$1000,$A177)=0,IF(H177="","",H177),INDEX('Zmiany planu'!$G$4:$G$1000,MATCH(INT($A177)&amp;"#"&amp;COUNTIF('Zmiany planu'!$C$4:$C$1000,$A177),'Zmiany planu'!$L$4:$L$1000,0))&amp;"")</f>
        <v/>
      </c>
      <c r="M177" s="52">
        <f>IF(COUNTIF('Zmiany planu'!$C$4:$C$1000,$A177)=0,IF(I177="","",I177),IF(INDEX('Zmiany planu'!$H$4:$H$1000,MATCH(INT($A177)&amp;"#"&amp;COUNTIF('Zmiany planu'!$C$4:$C$1000,$A177),'Zmiany planu'!$L$4:$L$1000,0))="",0,INDEX('Zmiany planu'!$H$4:$H$1000,MATCH(INT($A177)&amp;"#"&amp;COUNTIF('Zmiany planu'!$C$4:$C$1000,$A177),'Zmiany planu'!$L$4:$L$1000,0))))</f>
        <v/>
      </c>
      <c r="N177" s="53" t="n"/>
      <c r="O177" s="53" t="n"/>
      <c r="P177" s="54" t="n"/>
      <c r="Q177" s="55" t="n"/>
      <c r="R177" s="56">
        <f>IF(AND(N(P177)&gt;0,N(Q177)&gt;0),Q177/P177,"")</f>
        <v/>
      </c>
      <c r="S177" s="53" t="n"/>
      <c r="T177" s="53" t="n"/>
      <c r="U177" s="44">
        <f>IF(OR(N(S177)=0,N('Ustawienia'!$B$19)=0),"",IFERROR("Z"&amp;MATCH(S177,'Ustawienia'!$C$23:$C$27,1),"&lt;Z1"))</f>
        <v/>
      </c>
      <c r="V177" s="53" t="n"/>
      <c r="W177" s="44">
        <f>IF(AND(N(V177)&gt;0,N(Q177)&gt;0),ROUND(V177*Q177*1440,0),"")</f>
        <v/>
      </c>
      <c r="X177" s="53" t="n"/>
      <c r="Y177" s="53" t="n"/>
      <c r="Z177" s="53" t="n"/>
      <c r="AA177" s="57" t="n"/>
      <c r="AB177" s="53" t="n"/>
      <c r="AC177" s="58" t="n"/>
      <c r="AD177" s="57" t="n"/>
      <c r="AE177" s="53" t="n"/>
      <c r="AF177" s="58" t="n"/>
      <c r="AG177" s="53" t="n"/>
      <c r="AH177" s="58" t="n"/>
      <c r="AI177" s="58" t="n"/>
      <c r="AJ177" s="48" t="n"/>
    </row>
    <row r="178" outlineLevel="1">
      <c r="A178" s="59" t="n">
        <v>46432</v>
      </c>
      <c r="B178" s="60">
        <f>CHOOSE(WEEKDAY(A178,2),"pon","wt","śr","czw","pt","sob","ndz")</f>
        <v/>
      </c>
      <c r="C178" s="61">
        <f>A178-WEEKDAY(A178,2)+1</f>
        <v/>
      </c>
      <c r="D178" s="60">
        <f>YEAR(A178)&amp;"-"&amp;TEXT(MONTH(A178),"00")</f>
        <v/>
      </c>
      <c r="E178" s="62">
        <f>SUMIFS($M$4:$M$1200,$C$4:$C$1200,$C178)</f>
        <v/>
      </c>
      <c r="F178" s="62">
        <f>SUMIFS($P$4:$P$1200,$C$4:$C$1200,$C178)</f>
        <v/>
      </c>
      <c r="G178" s="63" t="n"/>
      <c r="H178" s="64" t="n"/>
      <c r="I178" s="65" t="n"/>
      <c r="J178" s="63" t="n"/>
      <c r="K178" s="66">
        <f>IF(AND(H178="",I178="",COUNTIF('Zmiany planu'!$C$4:$C$1000,$A178)=0),"",1+COUNTIF('Zmiany planu'!$C$4:$C$1000,$A178))</f>
        <v/>
      </c>
      <c r="L178" s="67">
        <f>IF(COUNTIF('Zmiany planu'!$C$4:$C$1000,$A178)=0,IF(H178="","",H178),INDEX('Zmiany planu'!$G$4:$G$1000,MATCH(INT($A178)&amp;"#"&amp;COUNTIF('Zmiany planu'!$C$4:$C$1000,$A178),'Zmiany planu'!$L$4:$L$1000,0))&amp;"")</f>
        <v/>
      </c>
      <c r="M178" s="68">
        <f>IF(COUNTIF('Zmiany planu'!$C$4:$C$1000,$A178)=0,IF(I178="","",I178),IF(INDEX('Zmiany planu'!$H$4:$H$1000,MATCH(INT($A178)&amp;"#"&amp;COUNTIF('Zmiany planu'!$C$4:$C$1000,$A178),'Zmiany planu'!$L$4:$L$1000,0))="",0,INDEX('Zmiany planu'!$H$4:$H$1000,MATCH(INT($A178)&amp;"#"&amp;COUNTIF('Zmiany planu'!$C$4:$C$1000,$A178),'Zmiany planu'!$L$4:$L$1000,0))))</f>
        <v/>
      </c>
      <c r="N178" s="69" t="n"/>
      <c r="O178" s="69" t="n"/>
      <c r="P178" s="70" t="n"/>
      <c r="Q178" s="71" t="n"/>
      <c r="R178" s="72">
        <f>IF(AND(N(P178)&gt;0,N(Q178)&gt;0),Q178/P178,"")</f>
        <v/>
      </c>
      <c r="S178" s="69" t="n"/>
      <c r="T178" s="69" t="n"/>
      <c r="U178" s="60">
        <f>IF(OR(N(S178)=0,N('Ustawienia'!$B$19)=0),"",IFERROR("Z"&amp;MATCH(S178,'Ustawienia'!$C$23:$C$27,1),"&lt;Z1"))</f>
        <v/>
      </c>
      <c r="V178" s="69" t="n"/>
      <c r="W178" s="60">
        <f>IF(AND(N(V178)&gt;0,N(Q178)&gt;0),ROUND(V178*Q178*1440,0),"")</f>
        <v/>
      </c>
      <c r="X178" s="69" t="n"/>
      <c r="Y178" s="69" t="n"/>
      <c r="Z178" s="69" t="n"/>
      <c r="AA178" s="73" t="n"/>
      <c r="AB178" s="69" t="n"/>
      <c r="AC178" s="74" t="n"/>
      <c r="AD178" s="73" t="n"/>
      <c r="AE178" s="69" t="n"/>
      <c r="AF178" s="74" t="n"/>
      <c r="AG178" s="69" t="n"/>
      <c r="AH178" s="74" t="n"/>
      <c r="AI178" s="74" t="n"/>
      <c r="AJ178" s="64" t="n"/>
    </row>
    <row r="179" outlineLevel="1">
      <c r="A179" s="43" t="n">
        <v>46433</v>
      </c>
      <c r="B179" s="44">
        <f>CHOOSE(WEEKDAY(A179,2),"pon","wt","śr","czw","pt","sob","ndz")</f>
        <v/>
      </c>
      <c r="C179" s="45">
        <f>A179-WEEKDAY(A179,2)+1</f>
        <v/>
      </c>
      <c r="D179" s="44">
        <f>YEAR(A179)&amp;"-"&amp;TEXT(MONTH(A179),"00")</f>
        <v/>
      </c>
      <c r="E179" s="46" t="n"/>
      <c r="F179" s="46" t="n"/>
      <c r="G179" s="47" t="n"/>
      <c r="H179" s="48" t="n"/>
      <c r="I179" s="49" t="n"/>
      <c r="J179" s="47" t="n"/>
      <c r="K179" s="50">
        <f>IF(AND(H179="",I179="",COUNTIF('Zmiany planu'!$C$4:$C$1000,$A179)=0),"",1+COUNTIF('Zmiany planu'!$C$4:$C$1000,$A179))</f>
        <v/>
      </c>
      <c r="L179" s="51">
        <f>IF(COUNTIF('Zmiany planu'!$C$4:$C$1000,$A179)=0,IF(H179="","",H179),INDEX('Zmiany planu'!$G$4:$G$1000,MATCH(INT($A179)&amp;"#"&amp;COUNTIF('Zmiany planu'!$C$4:$C$1000,$A179),'Zmiany planu'!$L$4:$L$1000,0))&amp;"")</f>
        <v/>
      </c>
      <c r="M179" s="52">
        <f>IF(COUNTIF('Zmiany planu'!$C$4:$C$1000,$A179)=0,IF(I179="","",I179),IF(INDEX('Zmiany planu'!$H$4:$H$1000,MATCH(INT($A179)&amp;"#"&amp;COUNTIF('Zmiany planu'!$C$4:$C$1000,$A179),'Zmiany planu'!$L$4:$L$1000,0))="",0,INDEX('Zmiany planu'!$H$4:$H$1000,MATCH(INT($A179)&amp;"#"&amp;COUNTIF('Zmiany planu'!$C$4:$C$1000,$A179),'Zmiany planu'!$L$4:$L$1000,0))))</f>
        <v/>
      </c>
      <c r="N179" s="53" t="n"/>
      <c r="O179" s="53" t="n"/>
      <c r="P179" s="54" t="n"/>
      <c r="Q179" s="55" t="n"/>
      <c r="R179" s="56">
        <f>IF(AND(N(P179)&gt;0,N(Q179)&gt;0),Q179/P179,"")</f>
        <v/>
      </c>
      <c r="S179" s="53" t="n"/>
      <c r="T179" s="53" t="n"/>
      <c r="U179" s="44">
        <f>IF(OR(N(S179)=0,N('Ustawienia'!$B$19)=0),"",IFERROR("Z"&amp;MATCH(S179,'Ustawienia'!$C$23:$C$27,1),"&lt;Z1"))</f>
        <v/>
      </c>
      <c r="V179" s="53" t="n"/>
      <c r="W179" s="44">
        <f>IF(AND(N(V179)&gt;0,N(Q179)&gt;0),ROUND(V179*Q179*1440,0),"")</f>
        <v/>
      </c>
      <c r="X179" s="53" t="n"/>
      <c r="Y179" s="53" t="n"/>
      <c r="Z179" s="53" t="n"/>
      <c r="AA179" s="57" t="n"/>
      <c r="AB179" s="53" t="n"/>
      <c r="AC179" s="58" t="n"/>
      <c r="AD179" s="57" t="n"/>
      <c r="AE179" s="53" t="n"/>
      <c r="AF179" s="58" t="n"/>
      <c r="AG179" s="53" t="n"/>
      <c r="AH179" s="58" t="n"/>
      <c r="AI179" s="58" t="n"/>
      <c r="AJ179" s="48" t="n"/>
    </row>
    <row r="180" outlineLevel="1">
      <c r="A180" s="43" t="n">
        <v>46434</v>
      </c>
      <c r="B180" s="44">
        <f>CHOOSE(WEEKDAY(A180,2),"pon","wt","śr","czw","pt","sob","ndz")</f>
        <v/>
      </c>
      <c r="C180" s="45">
        <f>A180-WEEKDAY(A180,2)+1</f>
        <v/>
      </c>
      <c r="D180" s="44">
        <f>YEAR(A180)&amp;"-"&amp;TEXT(MONTH(A180),"00")</f>
        <v/>
      </c>
      <c r="E180" s="46" t="n"/>
      <c r="F180" s="46" t="n"/>
      <c r="G180" s="47" t="n"/>
      <c r="H180" s="48" t="n"/>
      <c r="I180" s="49" t="n"/>
      <c r="J180" s="47" t="n"/>
      <c r="K180" s="50">
        <f>IF(AND(H180="",I180="",COUNTIF('Zmiany planu'!$C$4:$C$1000,$A180)=0),"",1+COUNTIF('Zmiany planu'!$C$4:$C$1000,$A180))</f>
        <v/>
      </c>
      <c r="L180" s="51">
        <f>IF(COUNTIF('Zmiany planu'!$C$4:$C$1000,$A180)=0,IF(H180="","",H180),INDEX('Zmiany planu'!$G$4:$G$1000,MATCH(INT($A180)&amp;"#"&amp;COUNTIF('Zmiany planu'!$C$4:$C$1000,$A180),'Zmiany planu'!$L$4:$L$1000,0))&amp;"")</f>
        <v/>
      </c>
      <c r="M180" s="52">
        <f>IF(COUNTIF('Zmiany planu'!$C$4:$C$1000,$A180)=0,IF(I180="","",I180),IF(INDEX('Zmiany planu'!$H$4:$H$1000,MATCH(INT($A180)&amp;"#"&amp;COUNTIF('Zmiany planu'!$C$4:$C$1000,$A180),'Zmiany planu'!$L$4:$L$1000,0))="",0,INDEX('Zmiany planu'!$H$4:$H$1000,MATCH(INT($A180)&amp;"#"&amp;COUNTIF('Zmiany planu'!$C$4:$C$1000,$A180),'Zmiany planu'!$L$4:$L$1000,0))))</f>
        <v/>
      </c>
      <c r="N180" s="53" t="n"/>
      <c r="O180" s="53" t="n"/>
      <c r="P180" s="54" t="n"/>
      <c r="Q180" s="55" t="n"/>
      <c r="R180" s="56">
        <f>IF(AND(N(P180)&gt;0,N(Q180)&gt;0),Q180/P180,"")</f>
        <v/>
      </c>
      <c r="S180" s="53" t="n"/>
      <c r="T180" s="53" t="n"/>
      <c r="U180" s="44">
        <f>IF(OR(N(S180)=0,N('Ustawienia'!$B$19)=0),"",IFERROR("Z"&amp;MATCH(S180,'Ustawienia'!$C$23:$C$27,1),"&lt;Z1"))</f>
        <v/>
      </c>
      <c r="V180" s="53" t="n"/>
      <c r="W180" s="44">
        <f>IF(AND(N(V180)&gt;0,N(Q180)&gt;0),ROUND(V180*Q180*1440,0),"")</f>
        <v/>
      </c>
      <c r="X180" s="53" t="n"/>
      <c r="Y180" s="53" t="n"/>
      <c r="Z180" s="53" t="n"/>
      <c r="AA180" s="57" t="n"/>
      <c r="AB180" s="53" t="n"/>
      <c r="AC180" s="58" t="n"/>
      <c r="AD180" s="57" t="n"/>
      <c r="AE180" s="53" t="n"/>
      <c r="AF180" s="58" t="n"/>
      <c r="AG180" s="53" t="n"/>
      <c r="AH180" s="58" t="n"/>
      <c r="AI180" s="58" t="n"/>
      <c r="AJ180" s="48" t="n"/>
    </row>
    <row r="181" outlineLevel="1">
      <c r="A181" s="43" t="n">
        <v>46435</v>
      </c>
      <c r="B181" s="44">
        <f>CHOOSE(WEEKDAY(A181,2),"pon","wt","śr","czw","pt","sob","ndz")</f>
        <v/>
      </c>
      <c r="C181" s="45">
        <f>A181-WEEKDAY(A181,2)+1</f>
        <v/>
      </c>
      <c r="D181" s="44">
        <f>YEAR(A181)&amp;"-"&amp;TEXT(MONTH(A181),"00")</f>
        <v/>
      </c>
      <c r="E181" s="46" t="n"/>
      <c r="F181" s="46" t="n"/>
      <c r="G181" s="47" t="n"/>
      <c r="H181" s="48" t="n"/>
      <c r="I181" s="49" t="n"/>
      <c r="J181" s="47" t="n"/>
      <c r="K181" s="50">
        <f>IF(AND(H181="",I181="",COUNTIF('Zmiany planu'!$C$4:$C$1000,$A181)=0),"",1+COUNTIF('Zmiany planu'!$C$4:$C$1000,$A181))</f>
        <v/>
      </c>
      <c r="L181" s="51">
        <f>IF(COUNTIF('Zmiany planu'!$C$4:$C$1000,$A181)=0,IF(H181="","",H181),INDEX('Zmiany planu'!$G$4:$G$1000,MATCH(INT($A181)&amp;"#"&amp;COUNTIF('Zmiany planu'!$C$4:$C$1000,$A181),'Zmiany planu'!$L$4:$L$1000,0))&amp;"")</f>
        <v/>
      </c>
      <c r="M181" s="52">
        <f>IF(COUNTIF('Zmiany planu'!$C$4:$C$1000,$A181)=0,IF(I181="","",I181),IF(INDEX('Zmiany planu'!$H$4:$H$1000,MATCH(INT($A181)&amp;"#"&amp;COUNTIF('Zmiany planu'!$C$4:$C$1000,$A181),'Zmiany planu'!$L$4:$L$1000,0))="",0,INDEX('Zmiany planu'!$H$4:$H$1000,MATCH(INT($A181)&amp;"#"&amp;COUNTIF('Zmiany planu'!$C$4:$C$1000,$A181),'Zmiany planu'!$L$4:$L$1000,0))))</f>
        <v/>
      </c>
      <c r="N181" s="53" t="n"/>
      <c r="O181" s="53" t="n"/>
      <c r="P181" s="54" t="n"/>
      <c r="Q181" s="55" t="n"/>
      <c r="R181" s="56">
        <f>IF(AND(N(P181)&gt;0,N(Q181)&gt;0),Q181/P181,"")</f>
        <v/>
      </c>
      <c r="S181" s="53" t="n"/>
      <c r="T181" s="53" t="n"/>
      <c r="U181" s="44">
        <f>IF(OR(N(S181)=0,N('Ustawienia'!$B$19)=0),"",IFERROR("Z"&amp;MATCH(S181,'Ustawienia'!$C$23:$C$27,1),"&lt;Z1"))</f>
        <v/>
      </c>
      <c r="V181" s="53" t="n"/>
      <c r="W181" s="44">
        <f>IF(AND(N(V181)&gt;0,N(Q181)&gt;0),ROUND(V181*Q181*1440,0),"")</f>
        <v/>
      </c>
      <c r="X181" s="53" t="n"/>
      <c r="Y181" s="53" t="n"/>
      <c r="Z181" s="53" t="n"/>
      <c r="AA181" s="57" t="n"/>
      <c r="AB181" s="53" t="n"/>
      <c r="AC181" s="58" t="n"/>
      <c r="AD181" s="57" t="n"/>
      <c r="AE181" s="53" t="n"/>
      <c r="AF181" s="58" t="n"/>
      <c r="AG181" s="53" t="n"/>
      <c r="AH181" s="58" t="n"/>
      <c r="AI181" s="58" t="n"/>
      <c r="AJ181" s="48" t="n"/>
    </row>
    <row r="182" outlineLevel="1">
      <c r="A182" s="43" t="n">
        <v>46436</v>
      </c>
      <c r="B182" s="44">
        <f>CHOOSE(WEEKDAY(A182,2),"pon","wt","śr","czw","pt","sob","ndz")</f>
        <v/>
      </c>
      <c r="C182" s="45">
        <f>A182-WEEKDAY(A182,2)+1</f>
        <v/>
      </c>
      <c r="D182" s="44">
        <f>YEAR(A182)&amp;"-"&amp;TEXT(MONTH(A182),"00")</f>
        <v/>
      </c>
      <c r="E182" s="46" t="n"/>
      <c r="F182" s="46" t="n"/>
      <c r="G182" s="47" t="n"/>
      <c r="H182" s="48" t="n"/>
      <c r="I182" s="49" t="n"/>
      <c r="J182" s="47" t="n"/>
      <c r="K182" s="50">
        <f>IF(AND(H182="",I182="",COUNTIF('Zmiany planu'!$C$4:$C$1000,$A182)=0),"",1+COUNTIF('Zmiany planu'!$C$4:$C$1000,$A182))</f>
        <v/>
      </c>
      <c r="L182" s="51">
        <f>IF(COUNTIF('Zmiany planu'!$C$4:$C$1000,$A182)=0,IF(H182="","",H182),INDEX('Zmiany planu'!$G$4:$G$1000,MATCH(INT($A182)&amp;"#"&amp;COUNTIF('Zmiany planu'!$C$4:$C$1000,$A182),'Zmiany planu'!$L$4:$L$1000,0))&amp;"")</f>
        <v/>
      </c>
      <c r="M182" s="52">
        <f>IF(COUNTIF('Zmiany planu'!$C$4:$C$1000,$A182)=0,IF(I182="","",I182),IF(INDEX('Zmiany planu'!$H$4:$H$1000,MATCH(INT($A182)&amp;"#"&amp;COUNTIF('Zmiany planu'!$C$4:$C$1000,$A182),'Zmiany planu'!$L$4:$L$1000,0))="",0,INDEX('Zmiany planu'!$H$4:$H$1000,MATCH(INT($A182)&amp;"#"&amp;COUNTIF('Zmiany planu'!$C$4:$C$1000,$A182),'Zmiany planu'!$L$4:$L$1000,0))))</f>
        <v/>
      </c>
      <c r="N182" s="53" t="n"/>
      <c r="O182" s="53" t="n"/>
      <c r="P182" s="54" t="n"/>
      <c r="Q182" s="55" t="n"/>
      <c r="R182" s="56">
        <f>IF(AND(N(P182)&gt;0,N(Q182)&gt;0),Q182/P182,"")</f>
        <v/>
      </c>
      <c r="S182" s="53" t="n"/>
      <c r="T182" s="53" t="n"/>
      <c r="U182" s="44">
        <f>IF(OR(N(S182)=0,N('Ustawienia'!$B$19)=0),"",IFERROR("Z"&amp;MATCH(S182,'Ustawienia'!$C$23:$C$27,1),"&lt;Z1"))</f>
        <v/>
      </c>
      <c r="V182" s="53" t="n"/>
      <c r="W182" s="44">
        <f>IF(AND(N(V182)&gt;0,N(Q182)&gt;0),ROUND(V182*Q182*1440,0),"")</f>
        <v/>
      </c>
      <c r="X182" s="53" t="n"/>
      <c r="Y182" s="53" t="n"/>
      <c r="Z182" s="53" t="n"/>
      <c r="AA182" s="57" t="n"/>
      <c r="AB182" s="53" t="n"/>
      <c r="AC182" s="58" t="n"/>
      <c r="AD182" s="57" t="n"/>
      <c r="AE182" s="53" t="n"/>
      <c r="AF182" s="58" t="n"/>
      <c r="AG182" s="53" t="n"/>
      <c r="AH182" s="58" t="n"/>
      <c r="AI182" s="58" t="n"/>
      <c r="AJ182" s="48" t="n"/>
    </row>
    <row r="183" outlineLevel="1">
      <c r="A183" s="43" t="n">
        <v>46437</v>
      </c>
      <c r="B183" s="44">
        <f>CHOOSE(WEEKDAY(A183,2),"pon","wt","śr","czw","pt","sob","ndz")</f>
        <v/>
      </c>
      <c r="C183" s="45">
        <f>A183-WEEKDAY(A183,2)+1</f>
        <v/>
      </c>
      <c r="D183" s="44">
        <f>YEAR(A183)&amp;"-"&amp;TEXT(MONTH(A183),"00")</f>
        <v/>
      </c>
      <c r="E183" s="46" t="n"/>
      <c r="F183" s="46" t="n"/>
      <c r="G183" s="47" t="n"/>
      <c r="H183" s="48" t="n"/>
      <c r="I183" s="49" t="n"/>
      <c r="J183" s="47" t="n"/>
      <c r="K183" s="50">
        <f>IF(AND(H183="",I183="",COUNTIF('Zmiany planu'!$C$4:$C$1000,$A183)=0),"",1+COUNTIF('Zmiany planu'!$C$4:$C$1000,$A183))</f>
        <v/>
      </c>
      <c r="L183" s="51">
        <f>IF(COUNTIF('Zmiany planu'!$C$4:$C$1000,$A183)=0,IF(H183="","",H183),INDEX('Zmiany planu'!$G$4:$G$1000,MATCH(INT($A183)&amp;"#"&amp;COUNTIF('Zmiany planu'!$C$4:$C$1000,$A183),'Zmiany planu'!$L$4:$L$1000,0))&amp;"")</f>
        <v/>
      </c>
      <c r="M183" s="52">
        <f>IF(COUNTIF('Zmiany planu'!$C$4:$C$1000,$A183)=0,IF(I183="","",I183),IF(INDEX('Zmiany planu'!$H$4:$H$1000,MATCH(INT($A183)&amp;"#"&amp;COUNTIF('Zmiany planu'!$C$4:$C$1000,$A183),'Zmiany planu'!$L$4:$L$1000,0))="",0,INDEX('Zmiany planu'!$H$4:$H$1000,MATCH(INT($A183)&amp;"#"&amp;COUNTIF('Zmiany planu'!$C$4:$C$1000,$A183),'Zmiany planu'!$L$4:$L$1000,0))))</f>
        <v/>
      </c>
      <c r="N183" s="53" t="n"/>
      <c r="O183" s="53" t="n"/>
      <c r="P183" s="54" t="n"/>
      <c r="Q183" s="55" t="n"/>
      <c r="R183" s="56">
        <f>IF(AND(N(P183)&gt;0,N(Q183)&gt;0),Q183/P183,"")</f>
        <v/>
      </c>
      <c r="S183" s="53" t="n"/>
      <c r="T183" s="53" t="n"/>
      <c r="U183" s="44">
        <f>IF(OR(N(S183)=0,N('Ustawienia'!$B$19)=0),"",IFERROR("Z"&amp;MATCH(S183,'Ustawienia'!$C$23:$C$27,1),"&lt;Z1"))</f>
        <v/>
      </c>
      <c r="V183" s="53" t="n"/>
      <c r="W183" s="44">
        <f>IF(AND(N(V183)&gt;0,N(Q183)&gt;0),ROUND(V183*Q183*1440,0),"")</f>
        <v/>
      </c>
      <c r="X183" s="53" t="n"/>
      <c r="Y183" s="53" t="n"/>
      <c r="Z183" s="53" t="n"/>
      <c r="AA183" s="57" t="n"/>
      <c r="AB183" s="53" t="n"/>
      <c r="AC183" s="58" t="n"/>
      <c r="AD183" s="57" t="n"/>
      <c r="AE183" s="53" t="n"/>
      <c r="AF183" s="58" t="n"/>
      <c r="AG183" s="53" t="n"/>
      <c r="AH183" s="58" t="n"/>
      <c r="AI183" s="58" t="n"/>
      <c r="AJ183" s="48" t="n"/>
    </row>
    <row r="184" outlineLevel="1">
      <c r="A184" s="43" t="n">
        <v>46438</v>
      </c>
      <c r="B184" s="44">
        <f>CHOOSE(WEEKDAY(A184,2),"pon","wt","śr","czw","pt","sob","ndz")</f>
        <v/>
      </c>
      <c r="C184" s="45">
        <f>A184-WEEKDAY(A184,2)+1</f>
        <v/>
      </c>
      <c r="D184" s="44">
        <f>YEAR(A184)&amp;"-"&amp;TEXT(MONTH(A184),"00")</f>
        <v/>
      </c>
      <c r="E184" s="46" t="n"/>
      <c r="F184" s="46" t="n"/>
      <c r="G184" s="47" t="n"/>
      <c r="H184" s="48" t="n"/>
      <c r="I184" s="49" t="n"/>
      <c r="J184" s="47" t="n"/>
      <c r="K184" s="50">
        <f>IF(AND(H184="",I184="",COUNTIF('Zmiany planu'!$C$4:$C$1000,$A184)=0),"",1+COUNTIF('Zmiany planu'!$C$4:$C$1000,$A184))</f>
        <v/>
      </c>
      <c r="L184" s="51">
        <f>IF(COUNTIF('Zmiany planu'!$C$4:$C$1000,$A184)=0,IF(H184="","",H184),INDEX('Zmiany planu'!$G$4:$G$1000,MATCH(INT($A184)&amp;"#"&amp;COUNTIF('Zmiany planu'!$C$4:$C$1000,$A184),'Zmiany planu'!$L$4:$L$1000,0))&amp;"")</f>
        <v/>
      </c>
      <c r="M184" s="52">
        <f>IF(COUNTIF('Zmiany planu'!$C$4:$C$1000,$A184)=0,IF(I184="","",I184),IF(INDEX('Zmiany planu'!$H$4:$H$1000,MATCH(INT($A184)&amp;"#"&amp;COUNTIF('Zmiany planu'!$C$4:$C$1000,$A184),'Zmiany planu'!$L$4:$L$1000,0))="",0,INDEX('Zmiany planu'!$H$4:$H$1000,MATCH(INT($A184)&amp;"#"&amp;COUNTIF('Zmiany planu'!$C$4:$C$1000,$A184),'Zmiany planu'!$L$4:$L$1000,0))))</f>
        <v/>
      </c>
      <c r="N184" s="53" t="n"/>
      <c r="O184" s="53" t="n"/>
      <c r="P184" s="54" t="n"/>
      <c r="Q184" s="55" t="n"/>
      <c r="R184" s="56">
        <f>IF(AND(N(P184)&gt;0,N(Q184)&gt;0),Q184/P184,"")</f>
        <v/>
      </c>
      <c r="S184" s="53" t="n"/>
      <c r="T184" s="53" t="n"/>
      <c r="U184" s="44">
        <f>IF(OR(N(S184)=0,N('Ustawienia'!$B$19)=0),"",IFERROR("Z"&amp;MATCH(S184,'Ustawienia'!$C$23:$C$27,1),"&lt;Z1"))</f>
        <v/>
      </c>
      <c r="V184" s="53" t="n"/>
      <c r="W184" s="44">
        <f>IF(AND(N(V184)&gt;0,N(Q184)&gt;0),ROUND(V184*Q184*1440,0),"")</f>
        <v/>
      </c>
      <c r="X184" s="53" t="n"/>
      <c r="Y184" s="53" t="n"/>
      <c r="Z184" s="53" t="n"/>
      <c r="AA184" s="57" t="n"/>
      <c r="AB184" s="53" t="n"/>
      <c r="AC184" s="58" t="n"/>
      <c r="AD184" s="57" t="n"/>
      <c r="AE184" s="53" t="n"/>
      <c r="AF184" s="58" t="n"/>
      <c r="AG184" s="53" t="n"/>
      <c r="AH184" s="58" t="n"/>
      <c r="AI184" s="58" t="n"/>
      <c r="AJ184" s="48" t="n"/>
    </row>
    <row r="185" outlineLevel="1">
      <c r="A185" s="59" t="n">
        <v>46439</v>
      </c>
      <c r="B185" s="60">
        <f>CHOOSE(WEEKDAY(A185,2),"pon","wt","śr","czw","pt","sob","ndz")</f>
        <v/>
      </c>
      <c r="C185" s="61">
        <f>A185-WEEKDAY(A185,2)+1</f>
        <v/>
      </c>
      <c r="D185" s="60">
        <f>YEAR(A185)&amp;"-"&amp;TEXT(MONTH(A185),"00")</f>
        <v/>
      </c>
      <c r="E185" s="62">
        <f>SUMIFS($M$4:$M$1200,$C$4:$C$1200,$C185)</f>
        <v/>
      </c>
      <c r="F185" s="62">
        <f>SUMIFS($P$4:$P$1200,$C$4:$C$1200,$C185)</f>
        <v/>
      </c>
      <c r="G185" s="63" t="n"/>
      <c r="H185" s="64" t="n"/>
      <c r="I185" s="65" t="n"/>
      <c r="J185" s="63" t="n"/>
      <c r="K185" s="66">
        <f>IF(AND(H185="",I185="",COUNTIF('Zmiany planu'!$C$4:$C$1000,$A185)=0),"",1+COUNTIF('Zmiany planu'!$C$4:$C$1000,$A185))</f>
        <v/>
      </c>
      <c r="L185" s="67">
        <f>IF(COUNTIF('Zmiany planu'!$C$4:$C$1000,$A185)=0,IF(H185="","",H185),INDEX('Zmiany planu'!$G$4:$G$1000,MATCH(INT($A185)&amp;"#"&amp;COUNTIF('Zmiany planu'!$C$4:$C$1000,$A185),'Zmiany planu'!$L$4:$L$1000,0))&amp;"")</f>
        <v/>
      </c>
      <c r="M185" s="68">
        <f>IF(COUNTIF('Zmiany planu'!$C$4:$C$1000,$A185)=0,IF(I185="","",I185),IF(INDEX('Zmiany planu'!$H$4:$H$1000,MATCH(INT($A185)&amp;"#"&amp;COUNTIF('Zmiany planu'!$C$4:$C$1000,$A185),'Zmiany planu'!$L$4:$L$1000,0))="",0,INDEX('Zmiany planu'!$H$4:$H$1000,MATCH(INT($A185)&amp;"#"&amp;COUNTIF('Zmiany planu'!$C$4:$C$1000,$A185),'Zmiany planu'!$L$4:$L$1000,0))))</f>
        <v/>
      </c>
      <c r="N185" s="69" t="n"/>
      <c r="O185" s="69" t="n"/>
      <c r="P185" s="70" t="n"/>
      <c r="Q185" s="71" t="n"/>
      <c r="R185" s="72">
        <f>IF(AND(N(P185)&gt;0,N(Q185)&gt;0),Q185/P185,"")</f>
        <v/>
      </c>
      <c r="S185" s="69" t="n"/>
      <c r="T185" s="69" t="n"/>
      <c r="U185" s="60">
        <f>IF(OR(N(S185)=0,N('Ustawienia'!$B$19)=0),"",IFERROR("Z"&amp;MATCH(S185,'Ustawienia'!$C$23:$C$27,1),"&lt;Z1"))</f>
        <v/>
      </c>
      <c r="V185" s="69" t="n"/>
      <c r="W185" s="60">
        <f>IF(AND(N(V185)&gt;0,N(Q185)&gt;0),ROUND(V185*Q185*1440,0),"")</f>
        <v/>
      </c>
      <c r="X185" s="69" t="n"/>
      <c r="Y185" s="69" t="n"/>
      <c r="Z185" s="69" t="n"/>
      <c r="AA185" s="73" t="n"/>
      <c r="AB185" s="69" t="n"/>
      <c r="AC185" s="74" t="n"/>
      <c r="AD185" s="73" t="n"/>
      <c r="AE185" s="69" t="n"/>
      <c r="AF185" s="74" t="n"/>
      <c r="AG185" s="69" t="n"/>
      <c r="AH185" s="74" t="n"/>
      <c r="AI185" s="74" t="n"/>
      <c r="AJ185" s="64" t="n"/>
    </row>
    <row r="186" outlineLevel="1">
      <c r="A186" s="43" t="n">
        <v>46440</v>
      </c>
      <c r="B186" s="44">
        <f>CHOOSE(WEEKDAY(A186,2),"pon","wt","śr","czw","pt","sob","ndz")</f>
        <v/>
      </c>
      <c r="C186" s="45">
        <f>A186-WEEKDAY(A186,2)+1</f>
        <v/>
      </c>
      <c r="D186" s="44">
        <f>YEAR(A186)&amp;"-"&amp;TEXT(MONTH(A186),"00")</f>
        <v/>
      </c>
      <c r="E186" s="46" t="n"/>
      <c r="F186" s="46" t="n"/>
      <c r="G186" s="47" t="n"/>
      <c r="H186" s="48" t="n"/>
      <c r="I186" s="49" t="n"/>
      <c r="J186" s="47" t="n"/>
      <c r="K186" s="50">
        <f>IF(AND(H186="",I186="",COUNTIF('Zmiany planu'!$C$4:$C$1000,$A186)=0),"",1+COUNTIF('Zmiany planu'!$C$4:$C$1000,$A186))</f>
        <v/>
      </c>
      <c r="L186" s="51">
        <f>IF(COUNTIF('Zmiany planu'!$C$4:$C$1000,$A186)=0,IF(H186="","",H186),INDEX('Zmiany planu'!$G$4:$G$1000,MATCH(INT($A186)&amp;"#"&amp;COUNTIF('Zmiany planu'!$C$4:$C$1000,$A186),'Zmiany planu'!$L$4:$L$1000,0))&amp;"")</f>
        <v/>
      </c>
      <c r="M186" s="52">
        <f>IF(COUNTIF('Zmiany planu'!$C$4:$C$1000,$A186)=0,IF(I186="","",I186),IF(INDEX('Zmiany planu'!$H$4:$H$1000,MATCH(INT($A186)&amp;"#"&amp;COUNTIF('Zmiany planu'!$C$4:$C$1000,$A186),'Zmiany planu'!$L$4:$L$1000,0))="",0,INDEX('Zmiany planu'!$H$4:$H$1000,MATCH(INT($A186)&amp;"#"&amp;COUNTIF('Zmiany planu'!$C$4:$C$1000,$A186),'Zmiany planu'!$L$4:$L$1000,0))))</f>
        <v/>
      </c>
      <c r="N186" s="53" t="n"/>
      <c r="O186" s="53" t="n"/>
      <c r="P186" s="54" t="n"/>
      <c r="Q186" s="55" t="n"/>
      <c r="R186" s="56">
        <f>IF(AND(N(P186)&gt;0,N(Q186)&gt;0),Q186/P186,"")</f>
        <v/>
      </c>
      <c r="S186" s="53" t="n"/>
      <c r="T186" s="53" t="n"/>
      <c r="U186" s="44">
        <f>IF(OR(N(S186)=0,N('Ustawienia'!$B$19)=0),"",IFERROR("Z"&amp;MATCH(S186,'Ustawienia'!$C$23:$C$27,1),"&lt;Z1"))</f>
        <v/>
      </c>
      <c r="V186" s="53" t="n"/>
      <c r="W186" s="44">
        <f>IF(AND(N(V186)&gt;0,N(Q186)&gt;0),ROUND(V186*Q186*1440,0),"")</f>
        <v/>
      </c>
      <c r="X186" s="53" t="n"/>
      <c r="Y186" s="53" t="n"/>
      <c r="Z186" s="53" t="n"/>
      <c r="AA186" s="57" t="n"/>
      <c r="AB186" s="53" t="n"/>
      <c r="AC186" s="58" t="n"/>
      <c r="AD186" s="57" t="n"/>
      <c r="AE186" s="53" t="n"/>
      <c r="AF186" s="58" t="n"/>
      <c r="AG186" s="53" t="n"/>
      <c r="AH186" s="58" t="n"/>
      <c r="AI186" s="58" t="n"/>
      <c r="AJ186" s="48" t="n"/>
    </row>
    <row r="187" outlineLevel="1">
      <c r="A187" s="43" t="n">
        <v>46441</v>
      </c>
      <c r="B187" s="44">
        <f>CHOOSE(WEEKDAY(A187,2),"pon","wt","śr","czw","pt","sob","ndz")</f>
        <v/>
      </c>
      <c r="C187" s="45">
        <f>A187-WEEKDAY(A187,2)+1</f>
        <v/>
      </c>
      <c r="D187" s="44">
        <f>YEAR(A187)&amp;"-"&amp;TEXT(MONTH(A187),"00")</f>
        <v/>
      </c>
      <c r="E187" s="46" t="n"/>
      <c r="F187" s="46" t="n"/>
      <c r="G187" s="47" t="n"/>
      <c r="H187" s="48" t="n"/>
      <c r="I187" s="49" t="n"/>
      <c r="J187" s="47" t="n"/>
      <c r="K187" s="50">
        <f>IF(AND(H187="",I187="",COUNTIF('Zmiany planu'!$C$4:$C$1000,$A187)=0),"",1+COUNTIF('Zmiany planu'!$C$4:$C$1000,$A187))</f>
        <v/>
      </c>
      <c r="L187" s="51">
        <f>IF(COUNTIF('Zmiany planu'!$C$4:$C$1000,$A187)=0,IF(H187="","",H187),INDEX('Zmiany planu'!$G$4:$G$1000,MATCH(INT($A187)&amp;"#"&amp;COUNTIF('Zmiany planu'!$C$4:$C$1000,$A187),'Zmiany planu'!$L$4:$L$1000,0))&amp;"")</f>
        <v/>
      </c>
      <c r="M187" s="52">
        <f>IF(COUNTIF('Zmiany planu'!$C$4:$C$1000,$A187)=0,IF(I187="","",I187),IF(INDEX('Zmiany planu'!$H$4:$H$1000,MATCH(INT($A187)&amp;"#"&amp;COUNTIF('Zmiany planu'!$C$4:$C$1000,$A187),'Zmiany planu'!$L$4:$L$1000,0))="",0,INDEX('Zmiany planu'!$H$4:$H$1000,MATCH(INT($A187)&amp;"#"&amp;COUNTIF('Zmiany planu'!$C$4:$C$1000,$A187),'Zmiany planu'!$L$4:$L$1000,0))))</f>
        <v/>
      </c>
      <c r="N187" s="53" t="n"/>
      <c r="O187" s="53" t="n"/>
      <c r="P187" s="54" t="n"/>
      <c r="Q187" s="55" t="n"/>
      <c r="R187" s="56">
        <f>IF(AND(N(P187)&gt;0,N(Q187)&gt;0),Q187/P187,"")</f>
        <v/>
      </c>
      <c r="S187" s="53" t="n"/>
      <c r="T187" s="53" t="n"/>
      <c r="U187" s="44">
        <f>IF(OR(N(S187)=0,N('Ustawienia'!$B$19)=0),"",IFERROR("Z"&amp;MATCH(S187,'Ustawienia'!$C$23:$C$27,1),"&lt;Z1"))</f>
        <v/>
      </c>
      <c r="V187" s="53" t="n"/>
      <c r="W187" s="44">
        <f>IF(AND(N(V187)&gt;0,N(Q187)&gt;0),ROUND(V187*Q187*1440,0),"")</f>
        <v/>
      </c>
      <c r="X187" s="53" t="n"/>
      <c r="Y187" s="53" t="n"/>
      <c r="Z187" s="53" t="n"/>
      <c r="AA187" s="57" t="n"/>
      <c r="AB187" s="53" t="n"/>
      <c r="AC187" s="58" t="n"/>
      <c r="AD187" s="57" t="n"/>
      <c r="AE187" s="53" t="n"/>
      <c r="AF187" s="58" t="n"/>
      <c r="AG187" s="53" t="n"/>
      <c r="AH187" s="58" t="n"/>
      <c r="AI187" s="58" t="n"/>
      <c r="AJ187" s="48" t="n"/>
    </row>
    <row r="188" outlineLevel="1">
      <c r="A188" s="43" t="n">
        <v>46442</v>
      </c>
      <c r="B188" s="44">
        <f>CHOOSE(WEEKDAY(A188,2),"pon","wt","śr","czw","pt","sob","ndz")</f>
        <v/>
      </c>
      <c r="C188" s="45">
        <f>A188-WEEKDAY(A188,2)+1</f>
        <v/>
      </c>
      <c r="D188" s="44">
        <f>YEAR(A188)&amp;"-"&amp;TEXT(MONTH(A188),"00")</f>
        <v/>
      </c>
      <c r="E188" s="46" t="n"/>
      <c r="F188" s="46" t="n"/>
      <c r="G188" s="47" t="n"/>
      <c r="H188" s="48" t="n"/>
      <c r="I188" s="49" t="n"/>
      <c r="J188" s="47" t="n"/>
      <c r="K188" s="50">
        <f>IF(AND(H188="",I188="",COUNTIF('Zmiany planu'!$C$4:$C$1000,$A188)=0),"",1+COUNTIF('Zmiany planu'!$C$4:$C$1000,$A188))</f>
        <v/>
      </c>
      <c r="L188" s="51">
        <f>IF(COUNTIF('Zmiany planu'!$C$4:$C$1000,$A188)=0,IF(H188="","",H188),INDEX('Zmiany planu'!$G$4:$G$1000,MATCH(INT($A188)&amp;"#"&amp;COUNTIF('Zmiany planu'!$C$4:$C$1000,$A188),'Zmiany planu'!$L$4:$L$1000,0))&amp;"")</f>
        <v/>
      </c>
      <c r="M188" s="52">
        <f>IF(COUNTIF('Zmiany planu'!$C$4:$C$1000,$A188)=0,IF(I188="","",I188),IF(INDEX('Zmiany planu'!$H$4:$H$1000,MATCH(INT($A188)&amp;"#"&amp;COUNTIF('Zmiany planu'!$C$4:$C$1000,$A188),'Zmiany planu'!$L$4:$L$1000,0))="",0,INDEX('Zmiany planu'!$H$4:$H$1000,MATCH(INT($A188)&amp;"#"&amp;COUNTIF('Zmiany planu'!$C$4:$C$1000,$A188),'Zmiany planu'!$L$4:$L$1000,0))))</f>
        <v/>
      </c>
      <c r="N188" s="53" t="n"/>
      <c r="O188" s="53" t="n"/>
      <c r="P188" s="54" t="n"/>
      <c r="Q188" s="55" t="n"/>
      <c r="R188" s="56">
        <f>IF(AND(N(P188)&gt;0,N(Q188)&gt;0),Q188/P188,"")</f>
        <v/>
      </c>
      <c r="S188" s="53" t="n"/>
      <c r="T188" s="53" t="n"/>
      <c r="U188" s="44">
        <f>IF(OR(N(S188)=0,N('Ustawienia'!$B$19)=0),"",IFERROR("Z"&amp;MATCH(S188,'Ustawienia'!$C$23:$C$27,1),"&lt;Z1"))</f>
        <v/>
      </c>
      <c r="V188" s="53" t="n"/>
      <c r="W188" s="44">
        <f>IF(AND(N(V188)&gt;0,N(Q188)&gt;0),ROUND(V188*Q188*1440,0),"")</f>
        <v/>
      </c>
      <c r="X188" s="53" t="n"/>
      <c r="Y188" s="53" t="n"/>
      <c r="Z188" s="53" t="n"/>
      <c r="AA188" s="57" t="n"/>
      <c r="AB188" s="53" t="n"/>
      <c r="AC188" s="58" t="n"/>
      <c r="AD188" s="57" t="n"/>
      <c r="AE188" s="53" t="n"/>
      <c r="AF188" s="58" t="n"/>
      <c r="AG188" s="53" t="n"/>
      <c r="AH188" s="58" t="n"/>
      <c r="AI188" s="58" t="n"/>
      <c r="AJ188" s="48" t="n"/>
    </row>
    <row r="189" outlineLevel="1">
      <c r="A189" s="43" t="n">
        <v>46443</v>
      </c>
      <c r="B189" s="44">
        <f>CHOOSE(WEEKDAY(A189,2),"pon","wt","śr","czw","pt","sob","ndz")</f>
        <v/>
      </c>
      <c r="C189" s="45">
        <f>A189-WEEKDAY(A189,2)+1</f>
        <v/>
      </c>
      <c r="D189" s="44">
        <f>YEAR(A189)&amp;"-"&amp;TEXT(MONTH(A189),"00")</f>
        <v/>
      </c>
      <c r="E189" s="46" t="n"/>
      <c r="F189" s="46" t="n"/>
      <c r="G189" s="47" t="n"/>
      <c r="H189" s="48" t="n"/>
      <c r="I189" s="49" t="n"/>
      <c r="J189" s="47" t="n"/>
      <c r="K189" s="50">
        <f>IF(AND(H189="",I189="",COUNTIF('Zmiany planu'!$C$4:$C$1000,$A189)=0),"",1+COUNTIF('Zmiany planu'!$C$4:$C$1000,$A189))</f>
        <v/>
      </c>
      <c r="L189" s="51">
        <f>IF(COUNTIF('Zmiany planu'!$C$4:$C$1000,$A189)=0,IF(H189="","",H189),INDEX('Zmiany planu'!$G$4:$G$1000,MATCH(INT($A189)&amp;"#"&amp;COUNTIF('Zmiany planu'!$C$4:$C$1000,$A189),'Zmiany planu'!$L$4:$L$1000,0))&amp;"")</f>
        <v/>
      </c>
      <c r="M189" s="52">
        <f>IF(COUNTIF('Zmiany planu'!$C$4:$C$1000,$A189)=0,IF(I189="","",I189),IF(INDEX('Zmiany planu'!$H$4:$H$1000,MATCH(INT($A189)&amp;"#"&amp;COUNTIF('Zmiany planu'!$C$4:$C$1000,$A189),'Zmiany planu'!$L$4:$L$1000,0))="",0,INDEX('Zmiany planu'!$H$4:$H$1000,MATCH(INT($A189)&amp;"#"&amp;COUNTIF('Zmiany planu'!$C$4:$C$1000,$A189),'Zmiany planu'!$L$4:$L$1000,0))))</f>
        <v/>
      </c>
      <c r="N189" s="53" t="n"/>
      <c r="O189" s="53" t="n"/>
      <c r="P189" s="54" t="n"/>
      <c r="Q189" s="55" t="n"/>
      <c r="R189" s="56">
        <f>IF(AND(N(P189)&gt;0,N(Q189)&gt;0),Q189/P189,"")</f>
        <v/>
      </c>
      <c r="S189" s="53" t="n"/>
      <c r="T189" s="53" t="n"/>
      <c r="U189" s="44">
        <f>IF(OR(N(S189)=0,N('Ustawienia'!$B$19)=0),"",IFERROR("Z"&amp;MATCH(S189,'Ustawienia'!$C$23:$C$27,1),"&lt;Z1"))</f>
        <v/>
      </c>
      <c r="V189" s="53" t="n"/>
      <c r="W189" s="44">
        <f>IF(AND(N(V189)&gt;0,N(Q189)&gt;0),ROUND(V189*Q189*1440,0),"")</f>
        <v/>
      </c>
      <c r="X189" s="53" t="n"/>
      <c r="Y189" s="53" t="n"/>
      <c r="Z189" s="53" t="n"/>
      <c r="AA189" s="57" t="n"/>
      <c r="AB189" s="53" t="n"/>
      <c r="AC189" s="58" t="n"/>
      <c r="AD189" s="57" t="n"/>
      <c r="AE189" s="53" t="n"/>
      <c r="AF189" s="58" t="n"/>
      <c r="AG189" s="53" t="n"/>
      <c r="AH189" s="58" t="n"/>
      <c r="AI189" s="58" t="n"/>
      <c r="AJ189" s="48" t="n"/>
    </row>
    <row r="190" outlineLevel="1">
      <c r="A190" s="43" t="n">
        <v>46444</v>
      </c>
      <c r="B190" s="44">
        <f>CHOOSE(WEEKDAY(A190,2),"pon","wt","śr","czw","pt","sob","ndz")</f>
        <v/>
      </c>
      <c r="C190" s="45">
        <f>A190-WEEKDAY(A190,2)+1</f>
        <v/>
      </c>
      <c r="D190" s="44">
        <f>YEAR(A190)&amp;"-"&amp;TEXT(MONTH(A190),"00")</f>
        <v/>
      </c>
      <c r="E190" s="46" t="n"/>
      <c r="F190" s="46" t="n"/>
      <c r="G190" s="47" t="n"/>
      <c r="H190" s="48" t="n"/>
      <c r="I190" s="49" t="n"/>
      <c r="J190" s="47" t="n"/>
      <c r="K190" s="50">
        <f>IF(AND(H190="",I190="",COUNTIF('Zmiany planu'!$C$4:$C$1000,$A190)=0),"",1+COUNTIF('Zmiany planu'!$C$4:$C$1000,$A190))</f>
        <v/>
      </c>
      <c r="L190" s="51">
        <f>IF(COUNTIF('Zmiany planu'!$C$4:$C$1000,$A190)=0,IF(H190="","",H190),INDEX('Zmiany planu'!$G$4:$G$1000,MATCH(INT($A190)&amp;"#"&amp;COUNTIF('Zmiany planu'!$C$4:$C$1000,$A190),'Zmiany planu'!$L$4:$L$1000,0))&amp;"")</f>
        <v/>
      </c>
      <c r="M190" s="52">
        <f>IF(COUNTIF('Zmiany planu'!$C$4:$C$1000,$A190)=0,IF(I190="","",I190),IF(INDEX('Zmiany planu'!$H$4:$H$1000,MATCH(INT($A190)&amp;"#"&amp;COUNTIF('Zmiany planu'!$C$4:$C$1000,$A190),'Zmiany planu'!$L$4:$L$1000,0))="",0,INDEX('Zmiany planu'!$H$4:$H$1000,MATCH(INT($A190)&amp;"#"&amp;COUNTIF('Zmiany planu'!$C$4:$C$1000,$A190),'Zmiany planu'!$L$4:$L$1000,0))))</f>
        <v/>
      </c>
      <c r="N190" s="53" t="n"/>
      <c r="O190" s="53" t="n"/>
      <c r="P190" s="54" t="n"/>
      <c r="Q190" s="55" t="n"/>
      <c r="R190" s="56">
        <f>IF(AND(N(P190)&gt;0,N(Q190)&gt;0),Q190/P190,"")</f>
        <v/>
      </c>
      <c r="S190" s="53" t="n"/>
      <c r="T190" s="53" t="n"/>
      <c r="U190" s="44">
        <f>IF(OR(N(S190)=0,N('Ustawienia'!$B$19)=0),"",IFERROR("Z"&amp;MATCH(S190,'Ustawienia'!$C$23:$C$27,1),"&lt;Z1"))</f>
        <v/>
      </c>
      <c r="V190" s="53" t="n"/>
      <c r="W190" s="44">
        <f>IF(AND(N(V190)&gt;0,N(Q190)&gt;0),ROUND(V190*Q190*1440,0),"")</f>
        <v/>
      </c>
      <c r="X190" s="53" t="n"/>
      <c r="Y190" s="53" t="n"/>
      <c r="Z190" s="53" t="n"/>
      <c r="AA190" s="57" t="n"/>
      <c r="AB190" s="53" t="n"/>
      <c r="AC190" s="58" t="n"/>
      <c r="AD190" s="57" t="n"/>
      <c r="AE190" s="53" t="n"/>
      <c r="AF190" s="58" t="n"/>
      <c r="AG190" s="53" t="n"/>
      <c r="AH190" s="58" t="n"/>
      <c r="AI190" s="58" t="n"/>
      <c r="AJ190" s="48" t="n"/>
    </row>
    <row r="191" outlineLevel="1">
      <c r="A191" s="43" t="n">
        <v>46445</v>
      </c>
      <c r="B191" s="44">
        <f>CHOOSE(WEEKDAY(A191,2),"pon","wt","śr","czw","pt","sob","ndz")</f>
        <v/>
      </c>
      <c r="C191" s="45">
        <f>A191-WEEKDAY(A191,2)+1</f>
        <v/>
      </c>
      <c r="D191" s="44">
        <f>YEAR(A191)&amp;"-"&amp;TEXT(MONTH(A191),"00")</f>
        <v/>
      </c>
      <c r="E191" s="46" t="n"/>
      <c r="F191" s="46" t="n"/>
      <c r="G191" s="47" t="n"/>
      <c r="H191" s="48" t="n"/>
      <c r="I191" s="49" t="n"/>
      <c r="J191" s="47" t="n"/>
      <c r="K191" s="50">
        <f>IF(AND(H191="",I191="",COUNTIF('Zmiany planu'!$C$4:$C$1000,$A191)=0),"",1+COUNTIF('Zmiany planu'!$C$4:$C$1000,$A191))</f>
        <v/>
      </c>
      <c r="L191" s="51">
        <f>IF(COUNTIF('Zmiany planu'!$C$4:$C$1000,$A191)=0,IF(H191="","",H191),INDEX('Zmiany planu'!$G$4:$G$1000,MATCH(INT($A191)&amp;"#"&amp;COUNTIF('Zmiany planu'!$C$4:$C$1000,$A191),'Zmiany planu'!$L$4:$L$1000,0))&amp;"")</f>
        <v/>
      </c>
      <c r="M191" s="52">
        <f>IF(COUNTIF('Zmiany planu'!$C$4:$C$1000,$A191)=0,IF(I191="","",I191),IF(INDEX('Zmiany planu'!$H$4:$H$1000,MATCH(INT($A191)&amp;"#"&amp;COUNTIF('Zmiany planu'!$C$4:$C$1000,$A191),'Zmiany planu'!$L$4:$L$1000,0))="",0,INDEX('Zmiany planu'!$H$4:$H$1000,MATCH(INT($A191)&amp;"#"&amp;COUNTIF('Zmiany planu'!$C$4:$C$1000,$A191),'Zmiany planu'!$L$4:$L$1000,0))))</f>
        <v/>
      </c>
      <c r="N191" s="53" t="n"/>
      <c r="O191" s="53" t="n"/>
      <c r="P191" s="54" t="n"/>
      <c r="Q191" s="55" t="n"/>
      <c r="R191" s="56">
        <f>IF(AND(N(P191)&gt;0,N(Q191)&gt;0),Q191/P191,"")</f>
        <v/>
      </c>
      <c r="S191" s="53" t="n"/>
      <c r="T191" s="53" t="n"/>
      <c r="U191" s="44">
        <f>IF(OR(N(S191)=0,N('Ustawienia'!$B$19)=0),"",IFERROR("Z"&amp;MATCH(S191,'Ustawienia'!$C$23:$C$27,1),"&lt;Z1"))</f>
        <v/>
      </c>
      <c r="V191" s="53" t="n"/>
      <c r="W191" s="44">
        <f>IF(AND(N(V191)&gt;0,N(Q191)&gt;0),ROUND(V191*Q191*1440,0),"")</f>
        <v/>
      </c>
      <c r="X191" s="53" t="n"/>
      <c r="Y191" s="53" t="n"/>
      <c r="Z191" s="53" t="n"/>
      <c r="AA191" s="57" t="n"/>
      <c r="AB191" s="53" t="n"/>
      <c r="AC191" s="58" t="n"/>
      <c r="AD191" s="57" t="n"/>
      <c r="AE191" s="53" t="n"/>
      <c r="AF191" s="58" t="n"/>
      <c r="AG191" s="53" t="n"/>
      <c r="AH191" s="58" t="n"/>
      <c r="AI191" s="58" t="n"/>
      <c r="AJ191" s="48" t="n"/>
    </row>
    <row r="192" outlineLevel="1">
      <c r="A192" s="59" t="n">
        <v>46446</v>
      </c>
      <c r="B192" s="60">
        <f>CHOOSE(WEEKDAY(A192,2),"pon","wt","śr","czw","pt","sob","ndz")</f>
        <v/>
      </c>
      <c r="C192" s="61">
        <f>A192-WEEKDAY(A192,2)+1</f>
        <v/>
      </c>
      <c r="D192" s="60">
        <f>YEAR(A192)&amp;"-"&amp;TEXT(MONTH(A192),"00")</f>
        <v/>
      </c>
      <c r="E192" s="62">
        <f>SUMIFS($M$4:$M$1200,$C$4:$C$1200,$C192)</f>
        <v/>
      </c>
      <c r="F192" s="62">
        <f>SUMIFS($P$4:$P$1200,$C$4:$C$1200,$C192)</f>
        <v/>
      </c>
      <c r="G192" s="63" t="n"/>
      <c r="H192" s="64" t="n"/>
      <c r="I192" s="65" t="n"/>
      <c r="J192" s="63" t="n"/>
      <c r="K192" s="66">
        <f>IF(AND(H192="",I192="",COUNTIF('Zmiany planu'!$C$4:$C$1000,$A192)=0),"",1+COUNTIF('Zmiany planu'!$C$4:$C$1000,$A192))</f>
        <v/>
      </c>
      <c r="L192" s="67">
        <f>IF(COUNTIF('Zmiany planu'!$C$4:$C$1000,$A192)=0,IF(H192="","",H192),INDEX('Zmiany planu'!$G$4:$G$1000,MATCH(INT($A192)&amp;"#"&amp;COUNTIF('Zmiany planu'!$C$4:$C$1000,$A192),'Zmiany planu'!$L$4:$L$1000,0))&amp;"")</f>
        <v/>
      </c>
      <c r="M192" s="68">
        <f>IF(COUNTIF('Zmiany planu'!$C$4:$C$1000,$A192)=0,IF(I192="","",I192),IF(INDEX('Zmiany planu'!$H$4:$H$1000,MATCH(INT($A192)&amp;"#"&amp;COUNTIF('Zmiany planu'!$C$4:$C$1000,$A192),'Zmiany planu'!$L$4:$L$1000,0))="",0,INDEX('Zmiany planu'!$H$4:$H$1000,MATCH(INT($A192)&amp;"#"&amp;COUNTIF('Zmiany planu'!$C$4:$C$1000,$A192),'Zmiany planu'!$L$4:$L$1000,0))))</f>
        <v/>
      </c>
      <c r="N192" s="69" t="n"/>
      <c r="O192" s="69" t="n"/>
      <c r="P192" s="70" t="n"/>
      <c r="Q192" s="71" t="n"/>
      <c r="R192" s="72">
        <f>IF(AND(N(P192)&gt;0,N(Q192)&gt;0),Q192/P192,"")</f>
        <v/>
      </c>
      <c r="S192" s="69" t="n"/>
      <c r="T192" s="69" t="n"/>
      <c r="U192" s="60">
        <f>IF(OR(N(S192)=0,N('Ustawienia'!$B$19)=0),"",IFERROR("Z"&amp;MATCH(S192,'Ustawienia'!$C$23:$C$27,1),"&lt;Z1"))</f>
        <v/>
      </c>
      <c r="V192" s="69" t="n"/>
      <c r="W192" s="60">
        <f>IF(AND(N(V192)&gt;0,N(Q192)&gt;0),ROUND(V192*Q192*1440,0),"")</f>
        <v/>
      </c>
      <c r="X192" s="69" t="n"/>
      <c r="Y192" s="69" t="n"/>
      <c r="Z192" s="69" t="n"/>
      <c r="AA192" s="73" t="n"/>
      <c r="AB192" s="69" t="n"/>
      <c r="AC192" s="74" t="n"/>
      <c r="AD192" s="73" t="n"/>
      <c r="AE192" s="69" t="n"/>
      <c r="AF192" s="74" t="n"/>
      <c r="AG192" s="69" t="n"/>
      <c r="AH192" s="74" t="n"/>
      <c r="AI192" s="74" t="n"/>
      <c r="AJ192" s="64" t="n"/>
    </row>
    <row r="193" ht="22" customHeight="1">
      <c r="A193" s="40" t="inlineStr">
        <is>
          <t>03.2027</t>
        </is>
      </c>
      <c r="B193" s="40" t="n"/>
      <c r="C193" s="40" t="n"/>
      <c r="D193" s="40" t="inlineStr">
        <is>
          <t>2027-03</t>
        </is>
      </c>
      <c r="E193" s="41">
        <f>SUMIFS($M$4:$M$1200,$D$4:$D$1200,$D193)</f>
        <v/>
      </c>
      <c r="F193" s="41">
        <f>SUMIFS($P$4:$P$1200,$D$4:$D$1200,$D193)</f>
        <v/>
      </c>
      <c r="G193" s="40" t="n"/>
      <c r="H193" s="42" t="inlineStr">
        <is>
          <t>MARZEC 2027</t>
        </is>
      </c>
      <c r="I193" s="40" t="n"/>
      <c r="J193" s="40" t="n"/>
      <c r="K193" s="40" t="n"/>
      <c r="L193" s="40">
        <f>IF(E193&gt;0,"Realizacja miesiąca: "&amp;ROUND(F193/E193*100,0)&amp;"%  ·  treningi: "&amp;COUNTIFS($D$4:$D$1200,$D193,$P$4:$P$1200,"&gt;0")&amp;"  ·  zmiany planu: "&amp;COUNTIFS('Zmiany planu'!$M$4:$M$1000,$D193),"")</f>
        <v/>
      </c>
      <c r="M193" s="40" t="n"/>
      <c r="N193" s="40" t="n"/>
      <c r="O193" s="40" t="n"/>
      <c r="P193" s="40" t="n"/>
      <c r="Q193" s="40" t="n"/>
      <c r="R193" s="40" t="n"/>
      <c r="S193" s="40" t="n"/>
      <c r="T193" s="40" t="n"/>
      <c r="U193" s="40" t="n"/>
      <c r="V193" s="40" t="n"/>
      <c r="W193" s="40" t="n"/>
      <c r="X193" s="40" t="n"/>
      <c r="Y193" s="40" t="n"/>
      <c r="Z193" s="40" t="n"/>
      <c r="AA193" s="40" t="n"/>
      <c r="AB193" s="40" t="n"/>
      <c r="AC193" s="40" t="n"/>
      <c r="AD193" s="40" t="n"/>
      <c r="AE193" s="40" t="n"/>
      <c r="AF193" s="40" t="n"/>
      <c r="AG193" s="40" t="n"/>
      <c r="AH193" s="40" t="n"/>
      <c r="AI193" s="40" t="n"/>
      <c r="AJ193" s="40" t="n"/>
    </row>
    <row r="194" outlineLevel="1">
      <c r="A194" s="43" t="n">
        <v>46447</v>
      </c>
      <c r="B194" s="44">
        <f>CHOOSE(WEEKDAY(A194,2),"pon","wt","śr","czw","pt","sob","ndz")</f>
        <v/>
      </c>
      <c r="C194" s="45">
        <f>A194-WEEKDAY(A194,2)+1</f>
        <v/>
      </c>
      <c r="D194" s="44">
        <f>YEAR(A194)&amp;"-"&amp;TEXT(MONTH(A194),"00")</f>
        <v/>
      </c>
      <c r="E194" s="46" t="n"/>
      <c r="F194" s="46" t="n"/>
      <c r="G194" s="47" t="n"/>
      <c r="H194" s="48" t="n"/>
      <c r="I194" s="49" t="n"/>
      <c r="J194" s="47" t="n"/>
      <c r="K194" s="50">
        <f>IF(AND(H194="",I194="",COUNTIF('Zmiany planu'!$C$4:$C$1000,$A194)=0),"",1+COUNTIF('Zmiany planu'!$C$4:$C$1000,$A194))</f>
        <v/>
      </c>
      <c r="L194" s="51">
        <f>IF(COUNTIF('Zmiany planu'!$C$4:$C$1000,$A194)=0,IF(H194="","",H194),INDEX('Zmiany planu'!$G$4:$G$1000,MATCH(INT($A194)&amp;"#"&amp;COUNTIF('Zmiany planu'!$C$4:$C$1000,$A194),'Zmiany planu'!$L$4:$L$1000,0))&amp;"")</f>
        <v/>
      </c>
      <c r="M194" s="52">
        <f>IF(COUNTIF('Zmiany planu'!$C$4:$C$1000,$A194)=0,IF(I194="","",I194),IF(INDEX('Zmiany planu'!$H$4:$H$1000,MATCH(INT($A194)&amp;"#"&amp;COUNTIF('Zmiany planu'!$C$4:$C$1000,$A194),'Zmiany planu'!$L$4:$L$1000,0))="",0,INDEX('Zmiany planu'!$H$4:$H$1000,MATCH(INT($A194)&amp;"#"&amp;COUNTIF('Zmiany planu'!$C$4:$C$1000,$A194),'Zmiany planu'!$L$4:$L$1000,0))))</f>
        <v/>
      </c>
      <c r="N194" s="53" t="n"/>
      <c r="O194" s="53" t="n"/>
      <c r="P194" s="54" t="n"/>
      <c r="Q194" s="55" t="n"/>
      <c r="R194" s="56">
        <f>IF(AND(N(P194)&gt;0,N(Q194)&gt;0),Q194/P194,"")</f>
        <v/>
      </c>
      <c r="S194" s="53" t="n"/>
      <c r="T194" s="53" t="n"/>
      <c r="U194" s="44">
        <f>IF(OR(N(S194)=0,N('Ustawienia'!$B$19)=0),"",IFERROR("Z"&amp;MATCH(S194,'Ustawienia'!$C$23:$C$27,1),"&lt;Z1"))</f>
        <v/>
      </c>
      <c r="V194" s="53" t="n"/>
      <c r="W194" s="44">
        <f>IF(AND(N(V194)&gt;0,N(Q194)&gt;0),ROUND(V194*Q194*1440,0),"")</f>
        <v/>
      </c>
      <c r="X194" s="53" t="n"/>
      <c r="Y194" s="53" t="n"/>
      <c r="Z194" s="53" t="n"/>
      <c r="AA194" s="57" t="n"/>
      <c r="AB194" s="53" t="n"/>
      <c r="AC194" s="58" t="n"/>
      <c r="AD194" s="57" t="n"/>
      <c r="AE194" s="53" t="n"/>
      <c r="AF194" s="58" t="n"/>
      <c r="AG194" s="53" t="n"/>
      <c r="AH194" s="58" t="n"/>
      <c r="AI194" s="58" t="n"/>
      <c r="AJ194" s="48" t="n"/>
    </row>
    <row r="195" outlineLevel="1">
      <c r="A195" s="43" t="n">
        <v>46448</v>
      </c>
      <c r="B195" s="44">
        <f>CHOOSE(WEEKDAY(A195,2),"pon","wt","śr","czw","pt","sob","ndz")</f>
        <v/>
      </c>
      <c r="C195" s="45">
        <f>A195-WEEKDAY(A195,2)+1</f>
        <v/>
      </c>
      <c r="D195" s="44">
        <f>YEAR(A195)&amp;"-"&amp;TEXT(MONTH(A195),"00")</f>
        <v/>
      </c>
      <c r="E195" s="46" t="n"/>
      <c r="F195" s="46" t="n"/>
      <c r="G195" s="47" t="n"/>
      <c r="H195" s="48" t="n"/>
      <c r="I195" s="49" t="n"/>
      <c r="J195" s="47" t="n"/>
      <c r="K195" s="50">
        <f>IF(AND(H195="",I195="",COUNTIF('Zmiany planu'!$C$4:$C$1000,$A195)=0),"",1+COUNTIF('Zmiany planu'!$C$4:$C$1000,$A195))</f>
        <v/>
      </c>
      <c r="L195" s="51">
        <f>IF(COUNTIF('Zmiany planu'!$C$4:$C$1000,$A195)=0,IF(H195="","",H195),INDEX('Zmiany planu'!$G$4:$G$1000,MATCH(INT($A195)&amp;"#"&amp;COUNTIF('Zmiany planu'!$C$4:$C$1000,$A195),'Zmiany planu'!$L$4:$L$1000,0))&amp;"")</f>
        <v/>
      </c>
      <c r="M195" s="52">
        <f>IF(COUNTIF('Zmiany planu'!$C$4:$C$1000,$A195)=0,IF(I195="","",I195),IF(INDEX('Zmiany planu'!$H$4:$H$1000,MATCH(INT($A195)&amp;"#"&amp;COUNTIF('Zmiany planu'!$C$4:$C$1000,$A195),'Zmiany planu'!$L$4:$L$1000,0))="",0,INDEX('Zmiany planu'!$H$4:$H$1000,MATCH(INT($A195)&amp;"#"&amp;COUNTIF('Zmiany planu'!$C$4:$C$1000,$A195),'Zmiany planu'!$L$4:$L$1000,0))))</f>
        <v/>
      </c>
      <c r="N195" s="53" t="n"/>
      <c r="O195" s="53" t="n"/>
      <c r="P195" s="54" t="n"/>
      <c r="Q195" s="55" t="n"/>
      <c r="R195" s="56">
        <f>IF(AND(N(P195)&gt;0,N(Q195)&gt;0),Q195/P195,"")</f>
        <v/>
      </c>
      <c r="S195" s="53" t="n"/>
      <c r="T195" s="53" t="n"/>
      <c r="U195" s="44">
        <f>IF(OR(N(S195)=0,N('Ustawienia'!$B$19)=0),"",IFERROR("Z"&amp;MATCH(S195,'Ustawienia'!$C$23:$C$27,1),"&lt;Z1"))</f>
        <v/>
      </c>
      <c r="V195" s="53" t="n"/>
      <c r="W195" s="44">
        <f>IF(AND(N(V195)&gt;0,N(Q195)&gt;0),ROUND(V195*Q195*1440,0),"")</f>
        <v/>
      </c>
      <c r="X195" s="53" t="n"/>
      <c r="Y195" s="53" t="n"/>
      <c r="Z195" s="53" t="n"/>
      <c r="AA195" s="57" t="n"/>
      <c r="AB195" s="53" t="n"/>
      <c r="AC195" s="58" t="n"/>
      <c r="AD195" s="57" t="n"/>
      <c r="AE195" s="53" t="n"/>
      <c r="AF195" s="58" t="n"/>
      <c r="AG195" s="53" t="n"/>
      <c r="AH195" s="58" t="n"/>
      <c r="AI195" s="58" t="n"/>
      <c r="AJ195" s="48" t="n"/>
    </row>
    <row r="196" outlineLevel="1">
      <c r="A196" s="43" t="n">
        <v>46449</v>
      </c>
      <c r="B196" s="44">
        <f>CHOOSE(WEEKDAY(A196,2),"pon","wt","śr","czw","pt","sob","ndz")</f>
        <v/>
      </c>
      <c r="C196" s="45">
        <f>A196-WEEKDAY(A196,2)+1</f>
        <v/>
      </c>
      <c r="D196" s="44">
        <f>YEAR(A196)&amp;"-"&amp;TEXT(MONTH(A196),"00")</f>
        <v/>
      </c>
      <c r="E196" s="46" t="n"/>
      <c r="F196" s="46" t="n"/>
      <c r="G196" s="47" t="n"/>
      <c r="H196" s="48" t="n"/>
      <c r="I196" s="49" t="n"/>
      <c r="J196" s="47" t="n"/>
      <c r="K196" s="50">
        <f>IF(AND(H196="",I196="",COUNTIF('Zmiany planu'!$C$4:$C$1000,$A196)=0),"",1+COUNTIF('Zmiany planu'!$C$4:$C$1000,$A196))</f>
        <v/>
      </c>
      <c r="L196" s="51">
        <f>IF(COUNTIF('Zmiany planu'!$C$4:$C$1000,$A196)=0,IF(H196="","",H196),INDEX('Zmiany planu'!$G$4:$G$1000,MATCH(INT($A196)&amp;"#"&amp;COUNTIF('Zmiany planu'!$C$4:$C$1000,$A196),'Zmiany planu'!$L$4:$L$1000,0))&amp;"")</f>
        <v/>
      </c>
      <c r="M196" s="52">
        <f>IF(COUNTIF('Zmiany planu'!$C$4:$C$1000,$A196)=0,IF(I196="","",I196),IF(INDEX('Zmiany planu'!$H$4:$H$1000,MATCH(INT($A196)&amp;"#"&amp;COUNTIF('Zmiany planu'!$C$4:$C$1000,$A196),'Zmiany planu'!$L$4:$L$1000,0))="",0,INDEX('Zmiany planu'!$H$4:$H$1000,MATCH(INT($A196)&amp;"#"&amp;COUNTIF('Zmiany planu'!$C$4:$C$1000,$A196),'Zmiany planu'!$L$4:$L$1000,0))))</f>
        <v/>
      </c>
      <c r="N196" s="53" t="n"/>
      <c r="O196" s="53" t="n"/>
      <c r="P196" s="54" t="n"/>
      <c r="Q196" s="55" t="n"/>
      <c r="R196" s="56">
        <f>IF(AND(N(P196)&gt;0,N(Q196)&gt;0),Q196/P196,"")</f>
        <v/>
      </c>
      <c r="S196" s="53" t="n"/>
      <c r="T196" s="53" t="n"/>
      <c r="U196" s="44">
        <f>IF(OR(N(S196)=0,N('Ustawienia'!$B$19)=0),"",IFERROR("Z"&amp;MATCH(S196,'Ustawienia'!$C$23:$C$27,1),"&lt;Z1"))</f>
        <v/>
      </c>
      <c r="V196" s="53" t="n"/>
      <c r="W196" s="44">
        <f>IF(AND(N(V196)&gt;0,N(Q196)&gt;0),ROUND(V196*Q196*1440,0),"")</f>
        <v/>
      </c>
      <c r="X196" s="53" t="n"/>
      <c r="Y196" s="53" t="n"/>
      <c r="Z196" s="53" t="n"/>
      <c r="AA196" s="57" t="n"/>
      <c r="AB196" s="53" t="n"/>
      <c r="AC196" s="58" t="n"/>
      <c r="AD196" s="57" t="n"/>
      <c r="AE196" s="53" t="n"/>
      <c r="AF196" s="58" t="n"/>
      <c r="AG196" s="53" t="n"/>
      <c r="AH196" s="58" t="n"/>
      <c r="AI196" s="58" t="n"/>
      <c r="AJ196" s="48" t="n"/>
    </row>
    <row r="197" outlineLevel="1">
      <c r="A197" s="43" t="n">
        <v>46450</v>
      </c>
      <c r="B197" s="44">
        <f>CHOOSE(WEEKDAY(A197,2),"pon","wt","śr","czw","pt","sob","ndz")</f>
        <v/>
      </c>
      <c r="C197" s="45">
        <f>A197-WEEKDAY(A197,2)+1</f>
        <v/>
      </c>
      <c r="D197" s="44">
        <f>YEAR(A197)&amp;"-"&amp;TEXT(MONTH(A197),"00")</f>
        <v/>
      </c>
      <c r="E197" s="46" t="n"/>
      <c r="F197" s="46" t="n"/>
      <c r="G197" s="47" t="n"/>
      <c r="H197" s="48" t="n"/>
      <c r="I197" s="49" t="n"/>
      <c r="J197" s="47" t="n"/>
      <c r="K197" s="50">
        <f>IF(AND(H197="",I197="",COUNTIF('Zmiany planu'!$C$4:$C$1000,$A197)=0),"",1+COUNTIF('Zmiany planu'!$C$4:$C$1000,$A197))</f>
        <v/>
      </c>
      <c r="L197" s="51">
        <f>IF(COUNTIF('Zmiany planu'!$C$4:$C$1000,$A197)=0,IF(H197="","",H197),INDEX('Zmiany planu'!$G$4:$G$1000,MATCH(INT($A197)&amp;"#"&amp;COUNTIF('Zmiany planu'!$C$4:$C$1000,$A197),'Zmiany planu'!$L$4:$L$1000,0))&amp;"")</f>
        <v/>
      </c>
      <c r="M197" s="52">
        <f>IF(COUNTIF('Zmiany planu'!$C$4:$C$1000,$A197)=0,IF(I197="","",I197),IF(INDEX('Zmiany planu'!$H$4:$H$1000,MATCH(INT($A197)&amp;"#"&amp;COUNTIF('Zmiany planu'!$C$4:$C$1000,$A197),'Zmiany planu'!$L$4:$L$1000,0))="",0,INDEX('Zmiany planu'!$H$4:$H$1000,MATCH(INT($A197)&amp;"#"&amp;COUNTIF('Zmiany planu'!$C$4:$C$1000,$A197),'Zmiany planu'!$L$4:$L$1000,0))))</f>
        <v/>
      </c>
      <c r="N197" s="53" t="n"/>
      <c r="O197" s="53" t="n"/>
      <c r="P197" s="54" t="n"/>
      <c r="Q197" s="55" t="n"/>
      <c r="R197" s="56">
        <f>IF(AND(N(P197)&gt;0,N(Q197)&gt;0),Q197/P197,"")</f>
        <v/>
      </c>
      <c r="S197" s="53" t="n"/>
      <c r="T197" s="53" t="n"/>
      <c r="U197" s="44">
        <f>IF(OR(N(S197)=0,N('Ustawienia'!$B$19)=0),"",IFERROR("Z"&amp;MATCH(S197,'Ustawienia'!$C$23:$C$27,1),"&lt;Z1"))</f>
        <v/>
      </c>
      <c r="V197" s="53" t="n"/>
      <c r="W197" s="44">
        <f>IF(AND(N(V197)&gt;0,N(Q197)&gt;0),ROUND(V197*Q197*1440,0),"")</f>
        <v/>
      </c>
      <c r="X197" s="53" t="n"/>
      <c r="Y197" s="53" t="n"/>
      <c r="Z197" s="53" t="n"/>
      <c r="AA197" s="57" t="n"/>
      <c r="AB197" s="53" t="n"/>
      <c r="AC197" s="58" t="n"/>
      <c r="AD197" s="57" t="n"/>
      <c r="AE197" s="53" t="n"/>
      <c r="AF197" s="58" t="n"/>
      <c r="AG197" s="53" t="n"/>
      <c r="AH197" s="58" t="n"/>
      <c r="AI197" s="58" t="n"/>
      <c r="AJ197" s="48" t="n"/>
    </row>
    <row r="198" outlineLevel="1">
      <c r="A198" s="43" t="n">
        <v>46451</v>
      </c>
      <c r="B198" s="44">
        <f>CHOOSE(WEEKDAY(A198,2),"pon","wt","śr","czw","pt","sob","ndz")</f>
        <v/>
      </c>
      <c r="C198" s="45">
        <f>A198-WEEKDAY(A198,2)+1</f>
        <v/>
      </c>
      <c r="D198" s="44">
        <f>YEAR(A198)&amp;"-"&amp;TEXT(MONTH(A198),"00")</f>
        <v/>
      </c>
      <c r="E198" s="46" t="n"/>
      <c r="F198" s="46" t="n"/>
      <c r="G198" s="47" t="n"/>
      <c r="H198" s="48" t="n"/>
      <c r="I198" s="49" t="n"/>
      <c r="J198" s="47" t="n"/>
      <c r="K198" s="50">
        <f>IF(AND(H198="",I198="",COUNTIF('Zmiany planu'!$C$4:$C$1000,$A198)=0),"",1+COUNTIF('Zmiany planu'!$C$4:$C$1000,$A198))</f>
        <v/>
      </c>
      <c r="L198" s="51">
        <f>IF(COUNTIF('Zmiany planu'!$C$4:$C$1000,$A198)=0,IF(H198="","",H198),INDEX('Zmiany planu'!$G$4:$G$1000,MATCH(INT($A198)&amp;"#"&amp;COUNTIF('Zmiany planu'!$C$4:$C$1000,$A198),'Zmiany planu'!$L$4:$L$1000,0))&amp;"")</f>
        <v/>
      </c>
      <c r="M198" s="52">
        <f>IF(COUNTIF('Zmiany planu'!$C$4:$C$1000,$A198)=0,IF(I198="","",I198),IF(INDEX('Zmiany planu'!$H$4:$H$1000,MATCH(INT($A198)&amp;"#"&amp;COUNTIF('Zmiany planu'!$C$4:$C$1000,$A198),'Zmiany planu'!$L$4:$L$1000,0))="",0,INDEX('Zmiany planu'!$H$4:$H$1000,MATCH(INT($A198)&amp;"#"&amp;COUNTIF('Zmiany planu'!$C$4:$C$1000,$A198),'Zmiany planu'!$L$4:$L$1000,0))))</f>
        <v/>
      </c>
      <c r="N198" s="53" t="n"/>
      <c r="O198" s="53" t="n"/>
      <c r="P198" s="54" t="n"/>
      <c r="Q198" s="55" t="n"/>
      <c r="R198" s="56">
        <f>IF(AND(N(P198)&gt;0,N(Q198)&gt;0),Q198/P198,"")</f>
        <v/>
      </c>
      <c r="S198" s="53" t="n"/>
      <c r="T198" s="53" t="n"/>
      <c r="U198" s="44">
        <f>IF(OR(N(S198)=0,N('Ustawienia'!$B$19)=0),"",IFERROR("Z"&amp;MATCH(S198,'Ustawienia'!$C$23:$C$27,1),"&lt;Z1"))</f>
        <v/>
      </c>
      <c r="V198" s="53" t="n"/>
      <c r="W198" s="44">
        <f>IF(AND(N(V198)&gt;0,N(Q198)&gt;0),ROUND(V198*Q198*1440,0),"")</f>
        <v/>
      </c>
      <c r="X198" s="53" t="n"/>
      <c r="Y198" s="53" t="n"/>
      <c r="Z198" s="53" t="n"/>
      <c r="AA198" s="57" t="n"/>
      <c r="AB198" s="53" t="n"/>
      <c r="AC198" s="58" t="n"/>
      <c r="AD198" s="57" t="n"/>
      <c r="AE198" s="53" t="n"/>
      <c r="AF198" s="58" t="n"/>
      <c r="AG198" s="53" t="n"/>
      <c r="AH198" s="58" t="n"/>
      <c r="AI198" s="58" t="n"/>
      <c r="AJ198" s="48" t="n"/>
    </row>
    <row r="199" outlineLevel="1">
      <c r="A199" s="43" t="n">
        <v>46452</v>
      </c>
      <c r="B199" s="44">
        <f>CHOOSE(WEEKDAY(A199,2),"pon","wt","śr","czw","pt","sob","ndz")</f>
        <v/>
      </c>
      <c r="C199" s="45">
        <f>A199-WEEKDAY(A199,2)+1</f>
        <v/>
      </c>
      <c r="D199" s="44">
        <f>YEAR(A199)&amp;"-"&amp;TEXT(MONTH(A199),"00")</f>
        <v/>
      </c>
      <c r="E199" s="46" t="n"/>
      <c r="F199" s="46" t="n"/>
      <c r="G199" s="47" t="n"/>
      <c r="H199" s="48" t="n"/>
      <c r="I199" s="49" t="n"/>
      <c r="J199" s="47" t="n"/>
      <c r="K199" s="50">
        <f>IF(AND(H199="",I199="",COUNTIF('Zmiany planu'!$C$4:$C$1000,$A199)=0),"",1+COUNTIF('Zmiany planu'!$C$4:$C$1000,$A199))</f>
        <v/>
      </c>
      <c r="L199" s="51">
        <f>IF(COUNTIF('Zmiany planu'!$C$4:$C$1000,$A199)=0,IF(H199="","",H199),INDEX('Zmiany planu'!$G$4:$G$1000,MATCH(INT($A199)&amp;"#"&amp;COUNTIF('Zmiany planu'!$C$4:$C$1000,$A199),'Zmiany planu'!$L$4:$L$1000,0))&amp;"")</f>
        <v/>
      </c>
      <c r="M199" s="52">
        <f>IF(COUNTIF('Zmiany planu'!$C$4:$C$1000,$A199)=0,IF(I199="","",I199),IF(INDEX('Zmiany planu'!$H$4:$H$1000,MATCH(INT($A199)&amp;"#"&amp;COUNTIF('Zmiany planu'!$C$4:$C$1000,$A199),'Zmiany planu'!$L$4:$L$1000,0))="",0,INDEX('Zmiany planu'!$H$4:$H$1000,MATCH(INT($A199)&amp;"#"&amp;COUNTIF('Zmiany planu'!$C$4:$C$1000,$A199),'Zmiany planu'!$L$4:$L$1000,0))))</f>
        <v/>
      </c>
      <c r="N199" s="53" t="n"/>
      <c r="O199" s="53" t="n"/>
      <c r="P199" s="54" t="n"/>
      <c r="Q199" s="55" t="n"/>
      <c r="R199" s="56">
        <f>IF(AND(N(P199)&gt;0,N(Q199)&gt;0),Q199/P199,"")</f>
        <v/>
      </c>
      <c r="S199" s="53" t="n"/>
      <c r="T199" s="53" t="n"/>
      <c r="U199" s="44">
        <f>IF(OR(N(S199)=0,N('Ustawienia'!$B$19)=0),"",IFERROR("Z"&amp;MATCH(S199,'Ustawienia'!$C$23:$C$27,1),"&lt;Z1"))</f>
        <v/>
      </c>
      <c r="V199" s="53" t="n"/>
      <c r="W199" s="44">
        <f>IF(AND(N(V199)&gt;0,N(Q199)&gt;0),ROUND(V199*Q199*1440,0),"")</f>
        <v/>
      </c>
      <c r="X199" s="53" t="n"/>
      <c r="Y199" s="53" t="n"/>
      <c r="Z199" s="53" t="n"/>
      <c r="AA199" s="57" t="n"/>
      <c r="AB199" s="53" t="n"/>
      <c r="AC199" s="58" t="n"/>
      <c r="AD199" s="57" t="n"/>
      <c r="AE199" s="53" t="n"/>
      <c r="AF199" s="58" t="n"/>
      <c r="AG199" s="53" t="n"/>
      <c r="AH199" s="58" t="n"/>
      <c r="AI199" s="58" t="n"/>
      <c r="AJ199" s="48" t="n"/>
    </row>
    <row r="200" outlineLevel="1">
      <c r="A200" s="59" t="n">
        <v>46453</v>
      </c>
      <c r="B200" s="60">
        <f>CHOOSE(WEEKDAY(A200,2),"pon","wt","śr","czw","pt","sob","ndz")</f>
        <v/>
      </c>
      <c r="C200" s="61">
        <f>A200-WEEKDAY(A200,2)+1</f>
        <v/>
      </c>
      <c r="D200" s="60">
        <f>YEAR(A200)&amp;"-"&amp;TEXT(MONTH(A200),"00")</f>
        <v/>
      </c>
      <c r="E200" s="62">
        <f>SUMIFS($M$4:$M$1200,$C$4:$C$1200,$C200)</f>
        <v/>
      </c>
      <c r="F200" s="62">
        <f>SUMIFS($P$4:$P$1200,$C$4:$C$1200,$C200)</f>
        <v/>
      </c>
      <c r="G200" s="63" t="n"/>
      <c r="H200" s="64" t="n"/>
      <c r="I200" s="65" t="n"/>
      <c r="J200" s="63" t="n"/>
      <c r="K200" s="66">
        <f>IF(AND(H200="",I200="",COUNTIF('Zmiany planu'!$C$4:$C$1000,$A200)=0),"",1+COUNTIF('Zmiany planu'!$C$4:$C$1000,$A200))</f>
        <v/>
      </c>
      <c r="L200" s="67">
        <f>IF(COUNTIF('Zmiany planu'!$C$4:$C$1000,$A200)=0,IF(H200="","",H200),INDEX('Zmiany planu'!$G$4:$G$1000,MATCH(INT($A200)&amp;"#"&amp;COUNTIF('Zmiany planu'!$C$4:$C$1000,$A200),'Zmiany planu'!$L$4:$L$1000,0))&amp;"")</f>
        <v/>
      </c>
      <c r="M200" s="68">
        <f>IF(COUNTIF('Zmiany planu'!$C$4:$C$1000,$A200)=0,IF(I200="","",I200),IF(INDEX('Zmiany planu'!$H$4:$H$1000,MATCH(INT($A200)&amp;"#"&amp;COUNTIF('Zmiany planu'!$C$4:$C$1000,$A200),'Zmiany planu'!$L$4:$L$1000,0))="",0,INDEX('Zmiany planu'!$H$4:$H$1000,MATCH(INT($A200)&amp;"#"&amp;COUNTIF('Zmiany planu'!$C$4:$C$1000,$A200),'Zmiany planu'!$L$4:$L$1000,0))))</f>
        <v/>
      </c>
      <c r="N200" s="69" t="n"/>
      <c r="O200" s="69" t="n"/>
      <c r="P200" s="70" t="n"/>
      <c r="Q200" s="71" t="n"/>
      <c r="R200" s="72">
        <f>IF(AND(N(P200)&gt;0,N(Q200)&gt;0),Q200/P200,"")</f>
        <v/>
      </c>
      <c r="S200" s="69" t="n"/>
      <c r="T200" s="69" t="n"/>
      <c r="U200" s="60">
        <f>IF(OR(N(S200)=0,N('Ustawienia'!$B$19)=0),"",IFERROR("Z"&amp;MATCH(S200,'Ustawienia'!$C$23:$C$27,1),"&lt;Z1"))</f>
        <v/>
      </c>
      <c r="V200" s="69" t="n"/>
      <c r="W200" s="60">
        <f>IF(AND(N(V200)&gt;0,N(Q200)&gt;0),ROUND(V200*Q200*1440,0),"")</f>
        <v/>
      </c>
      <c r="X200" s="69" t="n"/>
      <c r="Y200" s="69" t="n"/>
      <c r="Z200" s="69" t="n"/>
      <c r="AA200" s="73" t="n"/>
      <c r="AB200" s="69" t="n"/>
      <c r="AC200" s="74" t="n"/>
      <c r="AD200" s="73" t="n"/>
      <c r="AE200" s="69" t="n"/>
      <c r="AF200" s="74" t="n"/>
      <c r="AG200" s="69" t="n"/>
      <c r="AH200" s="74" t="n"/>
      <c r="AI200" s="74" t="n"/>
      <c r="AJ200" s="64" t="n"/>
    </row>
    <row r="201" outlineLevel="1">
      <c r="A201" s="43" t="n">
        <v>46454</v>
      </c>
      <c r="B201" s="44">
        <f>CHOOSE(WEEKDAY(A201,2),"pon","wt","śr","czw","pt","sob","ndz")</f>
        <v/>
      </c>
      <c r="C201" s="45">
        <f>A201-WEEKDAY(A201,2)+1</f>
        <v/>
      </c>
      <c r="D201" s="44">
        <f>YEAR(A201)&amp;"-"&amp;TEXT(MONTH(A201),"00")</f>
        <v/>
      </c>
      <c r="E201" s="46" t="n"/>
      <c r="F201" s="46" t="n"/>
      <c r="G201" s="47" t="n"/>
      <c r="H201" s="48" t="n"/>
      <c r="I201" s="49" t="n"/>
      <c r="J201" s="47" t="n"/>
      <c r="K201" s="50">
        <f>IF(AND(H201="",I201="",COUNTIF('Zmiany planu'!$C$4:$C$1000,$A201)=0),"",1+COUNTIF('Zmiany planu'!$C$4:$C$1000,$A201))</f>
        <v/>
      </c>
      <c r="L201" s="51">
        <f>IF(COUNTIF('Zmiany planu'!$C$4:$C$1000,$A201)=0,IF(H201="","",H201),INDEX('Zmiany planu'!$G$4:$G$1000,MATCH(INT($A201)&amp;"#"&amp;COUNTIF('Zmiany planu'!$C$4:$C$1000,$A201),'Zmiany planu'!$L$4:$L$1000,0))&amp;"")</f>
        <v/>
      </c>
      <c r="M201" s="52">
        <f>IF(COUNTIF('Zmiany planu'!$C$4:$C$1000,$A201)=0,IF(I201="","",I201),IF(INDEX('Zmiany planu'!$H$4:$H$1000,MATCH(INT($A201)&amp;"#"&amp;COUNTIF('Zmiany planu'!$C$4:$C$1000,$A201),'Zmiany planu'!$L$4:$L$1000,0))="",0,INDEX('Zmiany planu'!$H$4:$H$1000,MATCH(INT($A201)&amp;"#"&amp;COUNTIF('Zmiany planu'!$C$4:$C$1000,$A201),'Zmiany planu'!$L$4:$L$1000,0))))</f>
        <v/>
      </c>
      <c r="N201" s="53" t="n"/>
      <c r="O201" s="53" t="n"/>
      <c r="P201" s="54" t="n"/>
      <c r="Q201" s="55" t="n"/>
      <c r="R201" s="56">
        <f>IF(AND(N(P201)&gt;0,N(Q201)&gt;0),Q201/P201,"")</f>
        <v/>
      </c>
      <c r="S201" s="53" t="n"/>
      <c r="T201" s="53" t="n"/>
      <c r="U201" s="44">
        <f>IF(OR(N(S201)=0,N('Ustawienia'!$B$19)=0),"",IFERROR("Z"&amp;MATCH(S201,'Ustawienia'!$C$23:$C$27,1),"&lt;Z1"))</f>
        <v/>
      </c>
      <c r="V201" s="53" t="n"/>
      <c r="W201" s="44">
        <f>IF(AND(N(V201)&gt;0,N(Q201)&gt;0),ROUND(V201*Q201*1440,0),"")</f>
        <v/>
      </c>
      <c r="X201" s="53" t="n"/>
      <c r="Y201" s="53" t="n"/>
      <c r="Z201" s="53" t="n"/>
      <c r="AA201" s="57" t="n"/>
      <c r="AB201" s="53" t="n"/>
      <c r="AC201" s="58" t="n"/>
      <c r="AD201" s="57" t="n"/>
      <c r="AE201" s="53" t="n"/>
      <c r="AF201" s="58" t="n"/>
      <c r="AG201" s="53" t="n"/>
      <c r="AH201" s="58" t="n"/>
      <c r="AI201" s="58" t="n"/>
      <c r="AJ201" s="48" t="n"/>
    </row>
    <row r="202" outlineLevel="1">
      <c r="A202" s="43" t="n">
        <v>46455</v>
      </c>
      <c r="B202" s="44">
        <f>CHOOSE(WEEKDAY(A202,2),"pon","wt","śr","czw","pt","sob","ndz")</f>
        <v/>
      </c>
      <c r="C202" s="45">
        <f>A202-WEEKDAY(A202,2)+1</f>
        <v/>
      </c>
      <c r="D202" s="44">
        <f>YEAR(A202)&amp;"-"&amp;TEXT(MONTH(A202),"00")</f>
        <v/>
      </c>
      <c r="E202" s="46" t="n"/>
      <c r="F202" s="46" t="n"/>
      <c r="G202" s="47" t="n"/>
      <c r="H202" s="48" t="n"/>
      <c r="I202" s="49" t="n"/>
      <c r="J202" s="47" t="n"/>
      <c r="K202" s="50">
        <f>IF(AND(H202="",I202="",COUNTIF('Zmiany planu'!$C$4:$C$1000,$A202)=0),"",1+COUNTIF('Zmiany planu'!$C$4:$C$1000,$A202))</f>
        <v/>
      </c>
      <c r="L202" s="51">
        <f>IF(COUNTIF('Zmiany planu'!$C$4:$C$1000,$A202)=0,IF(H202="","",H202),INDEX('Zmiany planu'!$G$4:$G$1000,MATCH(INT($A202)&amp;"#"&amp;COUNTIF('Zmiany planu'!$C$4:$C$1000,$A202),'Zmiany planu'!$L$4:$L$1000,0))&amp;"")</f>
        <v/>
      </c>
      <c r="M202" s="52">
        <f>IF(COUNTIF('Zmiany planu'!$C$4:$C$1000,$A202)=0,IF(I202="","",I202),IF(INDEX('Zmiany planu'!$H$4:$H$1000,MATCH(INT($A202)&amp;"#"&amp;COUNTIF('Zmiany planu'!$C$4:$C$1000,$A202),'Zmiany planu'!$L$4:$L$1000,0))="",0,INDEX('Zmiany planu'!$H$4:$H$1000,MATCH(INT($A202)&amp;"#"&amp;COUNTIF('Zmiany planu'!$C$4:$C$1000,$A202),'Zmiany planu'!$L$4:$L$1000,0))))</f>
        <v/>
      </c>
      <c r="N202" s="53" t="n"/>
      <c r="O202" s="53" t="n"/>
      <c r="P202" s="54" t="n"/>
      <c r="Q202" s="55" t="n"/>
      <c r="R202" s="56">
        <f>IF(AND(N(P202)&gt;0,N(Q202)&gt;0),Q202/P202,"")</f>
        <v/>
      </c>
      <c r="S202" s="53" t="n"/>
      <c r="T202" s="53" t="n"/>
      <c r="U202" s="44">
        <f>IF(OR(N(S202)=0,N('Ustawienia'!$B$19)=0),"",IFERROR("Z"&amp;MATCH(S202,'Ustawienia'!$C$23:$C$27,1),"&lt;Z1"))</f>
        <v/>
      </c>
      <c r="V202" s="53" t="n"/>
      <c r="W202" s="44">
        <f>IF(AND(N(V202)&gt;0,N(Q202)&gt;0),ROUND(V202*Q202*1440,0),"")</f>
        <v/>
      </c>
      <c r="X202" s="53" t="n"/>
      <c r="Y202" s="53" t="n"/>
      <c r="Z202" s="53" t="n"/>
      <c r="AA202" s="57" t="n"/>
      <c r="AB202" s="53" t="n"/>
      <c r="AC202" s="58" t="n"/>
      <c r="AD202" s="57" t="n"/>
      <c r="AE202" s="53" t="n"/>
      <c r="AF202" s="58" t="n"/>
      <c r="AG202" s="53" t="n"/>
      <c r="AH202" s="58" t="n"/>
      <c r="AI202" s="58" t="n"/>
      <c r="AJ202" s="48" t="n"/>
    </row>
    <row r="203" outlineLevel="1">
      <c r="A203" s="43" t="n">
        <v>46456</v>
      </c>
      <c r="B203" s="44">
        <f>CHOOSE(WEEKDAY(A203,2),"pon","wt","śr","czw","pt","sob","ndz")</f>
        <v/>
      </c>
      <c r="C203" s="45">
        <f>A203-WEEKDAY(A203,2)+1</f>
        <v/>
      </c>
      <c r="D203" s="44">
        <f>YEAR(A203)&amp;"-"&amp;TEXT(MONTH(A203),"00")</f>
        <v/>
      </c>
      <c r="E203" s="46" t="n"/>
      <c r="F203" s="46" t="n"/>
      <c r="G203" s="47" t="n"/>
      <c r="H203" s="48" t="n"/>
      <c r="I203" s="49" t="n"/>
      <c r="J203" s="47" t="n"/>
      <c r="K203" s="50">
        <f>IF(AND(H203="",I203="",COUNTIF('Zmiany planu'!$C$4:$C$1000,$A203)=0),"",1+COUNTIF('Zmiany planu'!$C$4:$C$1000,$A203))</f>
        <v/>
      </c>
      <c r="L203" s="51">
        <f>IF(COUNTIF('Zmiany planu'!$C$4:$C$1000,$A203)=0,IF(H203="","",H203),INDEX('Zmiany planu'!$G$4:$G$1000,MATCH(INT($A203)&amp;"#"&amp;COUNTIF('Zmiany planu'!$C$4:$C$1000,$A203),'Zmiany planu'!$L$4:$L$1000,0))&amp;"")</f>
        <v/>
      </c>
      <c r="M203" s="52">
        <f>IF(COUNTIF('Zmiany planu'!$C$4:$C$1000,$A203)=0,IF(I203="","",I203),IF(INDEX('Zmiany planu'!$H$4:$H$1000,MATCH(INT($A203)&amp;"#"&amp;COUNTIF('Zmiany planu'!$C$4:$C$1000,$A203),'Zmiany planu'!$L$4:$L$1000,0))="",0,INDEX('Zmiany planu'!$H$4:$H$1000,MATCH(INT($A203)&amp;"#"&amp;COUNTIF('Zmiany planu'!$C$4:$C$1000,$A203),'Zmiany planu'!$L$4:$L$1000,0))))</f>
        <v/>
      </c>
      <c r="N203" s="53" t="n"/>
      <c r="O203" s="53" t="n"/>
      <c r="P203" s="54" t="n"/>
      <c r="Q203" s="55" t="n"/>
      <c r="R203" s="56">
        <f>IF(AND(N(P203)&gt;0,N(Q203)&gt;0),Q203/P203,"")</f>
        <v/>
      </c>
      <c r="S203" s="53" t="n"/>
      <c r="T203" s="53" t="n"/>
      <c r="U203" s="44">
        <f>IF(OR(N(S203)=0,N('Ustawienia'!$B$19)=0),"",IFERROR("Z"&amp;MATCH(S203,'Ustawienia'!$C$23:$C$27,1),"&lt;Z1"))</f>
        <v/>
      </c>
      <c r="V203" s="53" t="n"/>
      <c r="W203" s="44">
        <f>IF(AND(N(V203)&gt;0,N(Q203)&gt;0),ROUND(V203*Q203*1440,0),"")</f>
        <v/>
      </c>
      <c r="X203" s="53" t="n"/>
      <c r="Y203" s="53" t="n"/>
      <c r="Z203" s="53" t="n"/>
      <c r="AA203" s="57" t="n"/>
      <c r="AB203" s="53" t="n"/>
      <c r="AC203" s="58" t="n"/>
      <c r="AD203" s="57" t="n"/>
      <c r="AE203" s="53" t="n"/>
      <c r="AF203" s="58" t="n"/>
      <c r="AG203" s="53" t="n"/>
      <c r="AH203" s="58" t="n"/>
      <c r="AI203" s="58" t="n"/>
      <c r="AJ203" s="48" t="n"/>
    </row>
    <row r="204" outlineLevel="1">
      <c r="A204" s="43" t="n">
        <v>46457</v>
      </c>
      <c r="B204" s="44">
        <f>CHOOSE(WEEKDAY(A204,2),"pon","wt","śr","czw","pt","sob","ndz")</f>
        <v/>
      </c>
      <c r="C204" s="45">
        <f>A204-WEEKDAY(A204,2)+1</f>
        <v/>
      </c>
      <c r="D204" s="44">
        <f>YEAR(A204)&amp;"-"&amp;TEXT(MONTH(A204),"00")</f>
        <v/>
      </c>
      <c r="E204" s="46" t="n"/>
      <c r="F204" s="46" t="n"/>
      <c r="G204" s="47" t="n"/>
      <c r="H204" s="48" t="n"/>
      <c r="I204" s="49" t="n"/>
      <c r="J204" s="47" t="n"/>
      <c r="K204" s="50">
        <f>IF(AND(H204="",I204="",COUNTIF('Zmiany planu'!$C$4:$C$1000,$A204)=0),"",1+COUNTIF('Zmiany planu'!$C$4:$C$1000,$A204))</f>
        <v/>
      </c>
      <c r="L204" s="51">
        <f>IF(COUNTIF('Zmiany planu'!$C$4:$C$1000,$A204)=0,IF(H204="","",H204),INDEX('Zmiany planu'!$G$4:$G$1000,MATCH(INT($A204)&amp;"#"&amp;COUNTIF('Zmiany planu'!$C$4:$C$1000,$A204),'Zmiany planu'!$L$4:$L$1000,0))&amp;"")</f>
        <v/>
      </c>
      <c r="M204" s="52">
        <f>IF(COUNTIF('Zmiany planu'!$C$4:$C$1000,$A204)=0,IF(I204="","",I204),IF(INDEX('Zmiany planu'!$H$4:$H$1000,MATCH(INT($A204)&amp;"#"&amp;COUNTIF('Zmiany planu'!$C$4:$C$1000,$A204),'Zmiany planu'!$L$4:$L$1000,0))="",0,INDEX('Zmiany planu'!$H$4:$H$1000,MATCH(INT($A204)&amp;"#"&amp;COUNTIF('Zmiany planu'!$C$4:$C$1000,$A204),'Zmiany planu'!$L$4:$L$1000,0))))</f>
        <v/>
      </c>
      <c r="N204" s="53" t="n"/>
      <c r="O204" s="53" t="n"/>
      <c r="P204" s="54" t="n"/>
      <c r="Q204" s="55" t="n"/>
      <c r="R204" s="56">
        <f>IF(AND(N(P204)&gt;0,N(Q204)&gt;0),Q204/P204,"")</f>
        <v/>
      </c>
      <c r="S204" s="53" t="n"/>
      <c r="T204" s="53" t="n"/>
      <c r="U204" s="44">
        <f>IF(OR(N(S204)=0,N('Ustawienia'!$B$19)=0),"",IFERROR("Z"&amp;MATCH(S204,'Ustawienia'!$C$23:$C$27,1),"&lt;Z1"))</f>
        <v/>
      </c>
      <c r="V204" s="53" t="n"/>
      <c r="W204" s="44">
        <f>IF(AND(N(V204)&gt;0,N(Q204)&gt;0),ROUND(V204*Q204*1440,0),"")</f>
        <v/>
      </c>
      <c r="X204" s="53" t="n"/>
      <c r="Y204" s="53" t="n"/>
      <c r="Z204" s="53" t="n"/>
      <c r="AA204" s="57" t="n"/>
      <c r="AB204" s="53" t="n"/>
      <c r="AC204" s="58" t="n"/>
      <c r="AD204" s="57" t="n"/>
      <c r="AE204" s="53" t="n"/>
      <c r="AF204" s="58" t="n"/>
      <c r="AG204" s="53" t="n"/>
      <c r="AH204" s="58" t="n"/>
      <c r="AI204" s="58" t="n"/>
      <c r="AJ204" s="48" t="n"/>
    </row>
    <row r="205" outlineLevel="1">
      <c r="A205" s="43" t="n">
        <v>46458</v>
      </c>
      <c r="B205" s="44">
        <f>CHOOSE(WEEKDAY(A205,2),"pon","wt","śr","czw","pt","sob","ndz")</f>
        <v/>
      </c>
      <c r="C205" s="45">
        <f>A205-WEEKDAY(A205,2)+1</f>
        <v/>
      </c>
      <c r="D205" s="44">
        <f>YEAR(A205)&amp;"-"&amp;TEXT(MONTH(A205),"00")</f>
        <v/>
      </c>
      <c r="E205" s="46" t="n"/>
      <c r="F205" s="46" t="n"/>
      <c r="G205" s="47" t="n"/>
      <c r="H205" s="48" t="n"/>
      <c r="I205" s="49" t="n"/>
      <c r="J205" s="47" t="n"/>
      <c r="K205" s="50">
        <f>IF(AND(H205="",I205="",COUNTIF('Zmiany planu'!$C$4:$C$1000,$A205)=0),"",1+COUNTIF('Zmiany planu'!$C$4:$C$1000,$A205))</f>
        <v/>
      </c>
      <c r="L205" s="51">
        <f>IF(COUNTIF('Zmiany planu'!$C$4:$C$1000,$A205)=0,IF(H205="","",H205),INDEX('Zmiany planu'!$G$4:$G$1000,MATCH(INT($A205)&amp;"#"&amp;COUNTIF('Zmiany planu'!$C$4:$C$1000,$A205),'Zmiany planu'!$L$4:$L$1000,0))&amp;"")</f>
        <v/>
      </c>
      <c r="M205" s="52">
        <f>IF(COUNTIF('Zmiany planu'!$C$4:$C$1000,$A205)=0,IF(I205="","",I205),IF(INDEX('Zmiany planu'!$H$4:$H$1000,MATCH(INT($A205)&amp;"#"&amp;COUNTIF('Zmiany planu'!$C$4:$C$1000,$A205),'Zmiany planu'!$L$4:$L$1000,0))="",0,INDEX('Zmiany planu'!$H$4:$H$1000,MATCH(INT($A205)&amp;"#"&amp;COUNTIF('Zmiany planu'!$C$4:$C$1000,$A205),'Zmiany planu'!$L$4:$L$1000,0))))</f>
        <v/>
      </c>
      <c r="N205" s="53" t="n"/>
      <c r="O205" s="53" t="n"/>
      <c r="P205" s="54" t="n"/>
      <c r="Q205" s="55" t="n"/>
      <c r="R205" s="56">
        <f>IF(AND(N(P205)&gt;0,N(Q205)&gt;0),Q205/P205,"")</f>
        <v/>
      </c>
      <c r="S205" s="53" t="n"/>
      <c r="T205" s="53" t="n"/>
      <c r="U205" s="44">
        <f>IF(OR(N(S205)=0,N('Ustawienia'!$B$19)=0),"",IFERROR("Z"&amp;MATCH(S205,'Ustawienia'!$C$23:$C$27,1),"&lt;Z1"))</f>
        <v/>
      </c>
      <c r="V205" s="53" t="n"/>
      <c r="W205" s="44">
        <f>IF(AND(N(V205)&gt;0,N(Q205)&gt;0),ROUND(V205*Q205*1440,0),"")</f>
        <v/>
      </c>
      <c r="X205" s="53" t="n"/>
      <c r="Y205" s="53" t="n"/>
      <c r="Z205" s="53" t="n"/>
      <c r="AA205" s="57" t="n"/>
      <c r="AB205" s="53" t="n"/>
      <c r="AC205" s="58" t="n"/>
      <c r="AD205" s="57" t="n"/>
      <c r="AE205" s="53" t="n"/>
      <c r="AF205" s="58" t="n"/>
      <c r="AG205" s="53" t="n"/>
      <c r="AH205" s="58" t="n"/>
      <c r="AI205" s="58" t="n"/>
      <c r="AJ205" s="48" t="n"/>
    </row>
    <row r="206" outlineLevel="1">
      <c r="A206" s="43" t="n">
        <v>46459</v>
      </c>
      <c r="B206" s="44">
        <f>CHOOSE(WEEKDAY(A206,2),"pon","wt","śr","czw","pt","sob","ndz")</f>
        <v/>
      </c>
      <c r="C206" s="45">
        <f>A206-WEEKDAY(A206,2)+1</f>
        <v/>
      </c>
      <c r="D206" s="44">
        <f>YEAR(A206)&amp;"-"&amp;TEXT(MONTH(A206),"00")</f>
        <v/>
      </c>
      <c r="E206" s="46" t="n"/>
      <c r="F206" s="46" t="n"/>
      <c r="G206" s="47" t="n"/>
      <c r="H206" s="48" t="n"/>
      <c r="I206" s="49" t="n"/>
      <c r="J206" s="47" t="n"/>
      <c r="K206" s="50">
        <f>IF(AND(H206="",I206="",COUNTIF('Zmiany planu'!$C$4:$C$1000,$A206)=0),"",1+COUNTIF('Zmiany planu'!$C$4:$C$1000,$A206))</f>
        <v/>
      </c>
      <c r="L206" s="51">
        <f>IF(COUNTIF('Zmiany planu'!$C$4:$C$1000,$A206)=0,IF(H206="","",H206),INDEX('Zmiany planu'!$G$4:$G$1000,MATCH(INT($A206)&amp;"#"&amp;COUNTIF('Zmiany planu'!$C$4:$C$1000,$A206),'Zmiany planu'!$L$4:$L$1000,0))&amp;"")</f>
        <v/>
      </c>
      <c r="M206" s="52">
        <f>IF(COUNTIF('Zmiany planu'!$C$4:$C$1000,$A206)=0,IF(I206="","",I206),IF(INDEX('Zmiany planu'!$H$4:$H$1000,MATCH(INT($A206)&amp;"#"&amp;COUNTIF('Zmiany planu'!$C$4:$C$1000,$A206),'Zmiany planu'!$L$4:$L$1000,0))="",0,INDEX('Zmiany planu'!$H$4:$H$1000,MATCH(INT($A206)&amp;"#"&amp;COUNTIF('Zmiany planu'!$C$4:$C$1000,$A206),'Zmiany planu'!$L$4:$L$1000,0))))</f>
        <v/>
      </c>
      <c r="N206" s="53" t="n"/>
      <c r="O206" s="53" t="n"/>
      <c r="P206" s="54" t="n"/>
      <c r="Q206" s="55" t="n"/>
      <c r="R206" s="56">
        <f>IF(AND(N(P206)&gt;0,N(Q206)&gt;0),Q206/P206,"")</f>
        <v/>
      </c>
      <c r="S206" s="53" t="n"/>
      <c r="T206" s="53" t="n"/>
      <c r="U206" s="44">
        <f>IF(OR(N(S206)=0,N('Ustawienia'!$B$19)=0),"",IFERROR("Z"&amp;MATCH(S206,'Ustawienia'!$C$23:$C$27,1),"&lt;Z1"))</f>
        <v/>
      </c>
      <c r="V206" s="53" t="n"/>
      <c r="W206" s="44">
        <f>IF(AND(N(V206)&gt;0,N(Q206)&gt;0),ROUND(V206*Q206*1440,0),"")</f>
        <v/>
      </c>
      <c r="X206" s="53" t="n"/>
      <c r="Y206" s="53" t="n"/>
      <c r="Z206" s="53" t="n"/>
      <c r="AA206" s="57" t="n"/>
      <c r="AB206" s="53" t="n"/>
      <c r="AC206" s="58" t="n"/>
      <c r="AD206" s="57" t="n"/>
      <c r="AE206" s="53" t="n"/>
      <c r="AF206" s="58" t="n"/>
      <c r="AG206" s="53" t="n"/>
      <c r="AH206" s="58" t="n"/>
      <c r="AI206" s="58" t="n"/>
      <c r="AJ206" s="48" t="n"/>
    </row>
    <row r="207" outlineLevel="1">
      <c r="A207" s="59" t="n">
        <v>46460</v>
      </c>
      <c r="B207" s="60">
        <f>CHOOSE(WEEKDAY(A207,2),"pon","wt","śr","czw","pt","sob","ndz")</f>
        <v/>
      </c>
      <c r="C207" s="61">
        <f>A207-WEEKDAY(A207,2)+1</f>
        <v/>
      </c>
      <c r="D207" s="60">
        <f>YEAR(A207)&amp;"-"&amp;TEXT(MONTH(A207),"00")</f>
        <v/>
      </c>
      <c r="E207" s="62">
        <f>SUMIFS($M$4:$M$1200,$C$4:$C$1200,$C207)</f>
        <v/>
      </c>
      <c r="F207" s="62">
        <f>SUMIFS($P$4:$P$1200,$C$4:$C$1200,$C207)</f>
        <v/>
      </c>
      <c r="G207" s="63" t="n"/>
      <c r="H207" s="64" t="n"/>
      <c r="I207" s="65" t="n"/>
      <c r="J207" s="63" t="n"/>
      <c r="K207" s="66">
        <f>IF(AND(H207="",I207="",COUNTIF('Zmiany planu'!$C$4:$C$1000,$A207)=0),"",1+COUNTIF('Zmiany planu'!$C$4:$C$1000,$A207))</f>
        <v/>
      </c>
      <c r="L207" s="67">
        <f>IF(COUNTIF('Zmiany planu'!$C$4:$C$1000,$A207)=0,IF(H207="","",H207),INDEX('Zmiany planu'!$G$4:$G$1000,MATCH(INT($A207)&amp;"#"&amp;COUNTIF('Zmiany planu'!$C$4:$C$1000,$A207),'Zmiany planu'!$L$4:$L$1000,0))&amp;"")</f>
        <v/>
      </c>
      <c r="M207" s="68">
        <f>IF(COUNTIF('Zmiany planu'!$C$4:$C$1000,$A207)=0,IF(I207="","",I207),IF(INDEX('Zmiany planu'!$H$4:$H$1000,MATCH(INT($A207)&amp;"#"&amp;COUNTIF('Zmiany planu'!$C$4:$C$1000,$A207),'Zmiany planu'!$L$4:$L$1000,0))="",0,INDEX('Zmiany planu'!$H$4:$H$1000,MATCH(INT($A207)&amp;"#"&amp;COUNTIF('Zmiany planu'!$C$4:$C$1000,$A207),'Zmiany planu'!$L$4:$L$1000,0))))</f>
        <v/>
      </c>
      <c r="N207" s="69" t="n"/>
      <c r="O207" s="69" t="n"/>
      <c r="P207" s="70" t="n"/>
      <c r="Q207" s="71" t="n"/>
      <c r="R207" s="72">
        <f>IF(AND(N(P207)&gt;0,N(Q207)&gt;0),Q207/P207,"")</f>
        <v/>
      </c>
      <c r="S207" s="69" t="n"/>
      <c r="T207" s="69" t="n"/>
      <c r="U207" s="60">
        <f>IF(OR(N(S207)=0,N('Ustawienia'!$B$19)=0),"",IFERROR("Z"&amp;MATCH(S207,'Ustawienia'!$C$23:$C$27,1),"&lt;Z1"))</f>
        <v/>
      </c>
      <c r="V207" s="69" t="n"/>
      <c r="W207" s="60">
        <f>IF(AND(N(V207)&gt;0,N(Q207)&gt;0),ROUND(V207*Q207*1440,0),"")</f>
        <v/>
      </c>
      <c r="X207" s="69" t="n"/>
      <c r="Y207" s="69" t="n"/>
      <c r="Z207" s="69" t="n"/>
      <c r="AA207" s="73" t="n"/>
      <c r="AB207" s="69" t="n"/>
      <c r="AC207" s="74" t="n"/>
      <c r="AD207" s="73" t="n"/>
      <c r="AE207" s="69" t="n"/>
      <c r="AF207" s="74" t="n"/>
      <c r="AG207" s="69" t="n"/>
      <c r="AH207" s="74" t="n"/>
      <c r="AI207" s="74" t="n"/>
      <c r="AJ207" s="64" t="n"/>
    </row>
    <row r="208" outlineLevel="1">
      <c r="A208" s="43" t="n">
        <v>46461</v>
      </c>
      <c r="B208" s="44">
        <f>CHOOSE(WEEKDAY(A208,2),"pon","wt","śr","czw","pt","sob","ndz")</f>
        <v/>
      </c>
      <c r="C208" s="45">
        <f>A208-WEEKDAY(A208,2)+1</f>
        <v/>
      </c>
      <c r="D208" s="44">
        <f>YEAR(A208)&amp;"-"&amp;TEXT(MONTH(A208),"00")</f>
        <v/>
      </c>
      <c r="E208" s="46" t="n"/>
      <c r="F208" s="46" t="n"/>
      <c r="G208" s="47" t="n"/>
      <c r="H208" s="48" t="n"/>
      <c r="I208" s="49" t="n"/>
      <c r="J208" s="47" t="n"/>
      <c r="K208" s="50">
        <f>IF(AND(H208="",I208="",COUNTIF('Zmiany planu'!$C$4:$C$1000,$A208)=0),"",1+COUNTIF('Zmiany planu'!$C$4:$C$1000,$A208))</f>
        <v/>
      </c>
      <c r="L208" s="51">
        <f>IF(COUNTIF('Zmiany planu'!$C$4:$C$1000,$A208)=0,IF(H208="","",H208),INDEX('Zmiany planu'!$G$4:$G$1000,MATCH(INT($A208)&amp;"#"&amp;COUNTIF('Zmiany planu'!$C$4:$C$1000,$A208),'Zmiany planu'!$L$4:$L$1000,0))&amp;"")</f>
        <v/>
      </c>
      <c r="M208" s="52">
        <f>IF(COUNTIF('Zmiany planu'!$C$4:$C$1000,$A208)=0,IF(I208="","",I208),IF(INDEX('Zmiany planu'!$H$4:$H$1000,MATCH(INT($A208)&amp;"#"&amp;COUNTIF('Zmiany planu'!$C$4:$C$1000,$A208),'Zmiany planu'!$L$4:$L$1000,0))="",0,INDEX('Zmiany planu'!$H$4:$H$1000,MATCH(INT($A208)&amp;"#"&amp;COUNTIF('Zmiany planu'!$C$4:$C$1000,$A208),'Zmiany planu'!$L$4:$L$1000,0))))</f>
        <v/>
      </c>
      <c r="N208" s="53" t="n"/>
      <c r="O208" s="53" t="n"/>
      <c r="P208" s="54" t="n"/>
      <c r="Q208" s="55" t="n"/>
      <c r="R208" s="56">
        <f>IF(AND(N(P208)&gt;0,N(Q208)&gt;0),Q208/P208,"")</f>
        <v/>
      </c>
      <c r="S208" s="53" t="n"/>
      <c r="T208" s="53" t="n"/>
      <c r="U208" s="44">
        <f>IF(OR(N(S208)=0,N('Ustawienia'!$B$19)=0),"",IFERROR("Z"&amp;MATCH(S208,'Ustawienia'!$C$23:$C$27,1),"&lt;Z1"))</f>
        <v/>
      </c>
      <c r="V208" s="53" t="n"/>
      <c r="W208" s="44">
        <f>IF(AND(N(V208)&gt;0,N(Q208)&gt;0),ROUND(V208*Q208*1440,0),"")</f>
        <v/>
      </c>
      <c r="X208" s="53" t="n"/>
      <c r="Y208" s="53" t="n"/>
      <c r="Z208" s="53" t="n"/>
      <c r="AA208" s="57" t="n"/>
      <c r="AB208" s="53" t="n"/>
      <c r="AC208" s="58" t="n"/>
      <c r="AD208" s="57" t="n"/>
      <c r="AE208" s="53" t="n"/>
      <c r="AF208" s="58" t="n"/>
      <c r="AG208" s="53" t="n"/>
      <c r="AH208" s="58" t="n"/>
      <c r="AI208" s="58" t="n"/>
      <c r="AJ208" s="48" t="n"/>
    </row>
    <row r="209" outlineLevel="1">
      <c r="A209" s="43" t="n">
        <v>46462</v>
      </c>
      <c r="B209" s="44">
        <f>CHOOSE(WEEKDAY(A209,2),"pon","wt","śr","czw","pt","sob","ndz")</f>
        <v/>
      </c>
      <c r="C209" s="45">
        <f>A209-WEEKDAY(A209,2)+1</f>
        <v/>
      </c>
      <c r="D209" s="44">
        <f>YEAR(A209)&amp;"-"&amp;TEXT(MONTH(A209),"00")</f>
        <v/>
      </c>
      <c r="E209" s="46" t="n"/>
      <c r="F209" s="46" t="n"/>
      <c r="G209" s="47" t="n"/>
      <c r="H209" s="48" t="n"/>
      <c r="I209" s="49" t="n"/>
      <c r="J209" s="47" t="n"/>
      <c r="K209" s="50">
        <f>IF(AND(H209="",I209="",COUNTIF('Zmiany planu'!$C$4:$C$1000,$A209)=0),"",1+COUNTIF('Zmiany planu'!$C$4:$C$1000,$A209))</f>
        <v/>
      </c>
      <c r="L209" s="51">
        <f>IF(COUNTIF('Zmiany planu'!$C$4:$C$1000,$A209)=0,IF(H209="","",H209),INDEX('Zmiany planu'!$G$4:$G$1000,MATCH(INT($A209)&amp;"#"&amp;COUNTIF('Zmiany planu'!$C$4:$C$1000,$A209),'Zmiany planu'!$L$4:$L$1000,0))&amp;"")</f>
        <v/>
      </c>
      <c r="M209" s="52">
        <f>IF(COUNTIF('Zmiany planu'!$C$4:$C$1000,$A209)=0,IF(I209="","",I209),IF(INDEX('Zmiany planu'!$H$4:$H$1000,MATCH(INT($A209)&amp;"#"&amp;COUNTIF('Zmiany planu'!$C$4:$C$1000,$A209),'Zmiany planu'!$L$4:$L$1000,0))="",0,INDEX('Zmiany planu'!$H$4:$H$1000,MATCH(INT($A209)&amp;"#"&amp;COUNTIF('Zmiany planu'!$C$4:$C$1000,$A209),'Zmiany planu'!$L$4:$L$1000,0))))</f>
        <v/>
      </c>
      <c r="N209" s="53" t="n"/>
      <c r="O209" s="53" t="n"/>
      <c r="P209" s="54" t="n"/>
      <c r="Q209" s="55" t="n"/>
      <c r="R209" s="56">
        <f>IF(AND(N(P209)&gt;0,N(Q209)&gt;0),Q209/P209,"")</f>
        <v/>
      </c>
      <c r="S209" s="53" t="n"/>
      <c r="T209" s="53" t="n"/>
      <c r="U209" s="44">
        <f>IF(OR(N(S209)=0,N('Ustawienia'!$B$19)=0),"",IFERROR("Z"&amp;MATCH(S209,'Ustawienia'!$C$23:$C$27,1),"&lt;Z1"))</f>
        <v/>
      </c>
      <c r="V209" s="53" t="n"/>
      <c r="W209" s="44">
        <f>IF(AND(N(V209)&gt;0,N(Q209)&gt;0),ROUND(V209*Q209*1440,0),"")</f>
        <v/>
      </c>
      <c r="X209" s="53" t="n"/>
      <c r="Y209" s="53" t="n"/>
      <c r="Z209" s="53" t="n"/>
      <c r="AA209" s="57" t="n"/>
      <c r="AB209" s="53" t="n"/>
      <c r="AC209" s="58" t="n"/>
      <c r="AD209" s="57" t="n"/>
      <c r="AE209" s="53" t="n"/>
      <c r="AF209" s="58" t="n"/>
      <c r="AG209" s="53" t="n"/>
      <c r="AH209" s="58" t="n"/>
      <c r="AI209" s="58" t="n"/>
      <c r="AJ209" s="48" t="n"/>
    </row>
    <row r="210" outlineLevel="1">
      <c r="A210" s="43" t="n">
        <v>46463</v>
      </c>
      <c r="B210" s="44">
        <f>CHOOSE(WEEKDAY(A210,2),"pon","wt","śr","czw","pt","sob","ndz")</f>
        <v/>
      </c>
      <c r="C210" s="45">
        <f>A210-WEEKDAY(A210,2)+1</f>
        <v/>
      </c>
      <c r="D210" s="44">
        <f>YEAR(A210)&amp;"-"&amp;TEXT(MONTH(A210),"00")</f>
        <v/>
      </c>
      <c r="E210" s="46" t="n"/>
      <c r="F210" s="46" t="n"/>
      <c r="G210" s="47" t="n"/>
      <c r="H210" s="48" t="n"/>
      <c r="I210" s="49" t="n"/>
      <c r="J210" s="47" t="n"/>
      <c r="K210" s="50">
        <f>IF(AND(H210="",I210="",COUNTIF('Zmiany planu'!$C$4:$C$1000,$A210)=0),"",1+COUNTIF('Zmiany planu'!$C$4:$C$1000,$A210))</f>
        <v/>
      </c>
      <c r="L210" s="51">
        <f>IF(COUNTIF('Zmiany planu'!$C$4:$C$1000,$A210)=0,IF(H210="","",H210),INDEX('Zmiany planu'!$G$4:$G$1000,MATCH(INT($A210)&amp;"#"&amp;COUNTIF('Zmiany planu'!$C$4:$C$1000,$A210),'Zmiany planu'!$L$4:$L$1000,0))&amp;"")</f>
        <v/>
      </c>
      <c r="M210" s="52">
        <f>IF(COUNTIF('Zmiany planu'!$C$4:$C$1000,$A210)=0,IF(I210="","",I210),IF(INDEX('Zmiany planu'!$H$4:$H$1000,MATCH(INT($A210)&amp;"#"&amp;COUNTIF('Zmiany planu'!$C$4:$C$1000,$A210),'Zmiany planu'!$L$4:$L$1000,0))="",0,INDEX('Zmiany planu'!$H$4:$H$1000,MATCH(INT($A210)&amp;"#"&amp;COUNTIF('Zmiany planu'!$C$4:$C$1000,$A210),'Zmiany planu'!$L$4:$L$1000,0))))</f>
        <v/>
      </c>
      <c r="N210" s="53" t="n"/>
      <c r="O210" s="53" t="n"/>
      <c r="P210" s="54" t="n"/>
      <c r="Q210" s="55" t="n"/>
      <c r="R210" s="56">
        <f>IF(AND(N(P210)&gt;0,N(Q210)&gt;0),Q210/P210,"")</f>
        <v/>
      </c>
      <c r="S210" s="53" t="n"/>
      <c r="T210" s="53" t="n"/>
      <c r="U210" s="44">
        <f>IF(OR(N(S210)=0,N('Ustawienia'!$B$19)=0),"",IFERROR("Z"&amp;MATCH(S210,'Ustawienia'!$C$23:$C$27,1),"&lt;Z1"))</f>
        <v/>
      </c>
      <c r="V210" s="53" t="n"/>
      <c r="W210" s="44">
        <f>IF(AND(N(V210)&gt;0,N(Q210)&gt;0),ROUND(V210*Q210*1440,0),"")</f>
        <v/>
      </c>
      <c r="X210" s="53" t="n"/>
      <c r="Y210" s="53" t="n"/>
      <c r="Z210" s="53" t="n"/>
      <c r="AA210" s="57" t="n"/>
      <c r="AB210" s="53" t="n"/>
      <c r="AC210" s="58" t="n"/>
      <c r="AD210" s="57" t="n"/>
      <c r="AE210" s="53" t="n"/>
      <c r="AF210" s="58" t="n"/>
      <c r="AG210" s="53" t="n"/>
      <c r="AH210" s="58" t="n"/>
      <c r="AI210" s="58" t="n"/>
      <c r="AJ210" s="48" t="n"/>
    </row>
    <row r="211" outlineLevel="1">
      <c r="A211" s="43" t="n">
        <v>46464</v>
      </c>
      <c r="B211" s="44">
        <f>CHOOSE(WEEKDAY(A211,2),"pon","wt","śr","czw","pt","sob","ndz")</f>
        <v/>
      </c>
      <c r="C211" s="45">
        <f>A211-WEEKDAY(A211,2)+1</f>
        <v/>
      </c>
      <c r="D211" s="44">
        <f>YEAR(A211)&amp;"-"&amp;TEXT(MONTH(A211),"00")</f>
        <v/>
      </c>
      <c r="E211" s="46" t="n"/>
      <c r="F211" s="46" t="n"/>
      <c r="G211" s="47" t="n"/>
      <c r="H211" s="48" t="n"/>
      <c r="I211" s="49" t="n"/>
      <c r="J211" s="47" t="n"/>
      <c r="K211" s="50">
        <f>IF(AND(H211="",I211="",COUNTIF('Zmiany planu'!$C$4:$C$1000,$A211)=0),"",1+COUNTIF('Zmiany planu'!$C$4:$C$1000,$A211))</f>
        <v/>
      </c>
      <c r="L211" s="51">
        <f>IF(COUNTIF('Zmiany planu'!$C$4:$C$1000,$A211)=0,IF(H211="","",H211),INDEX('Zmiany planu'!$G$4:$G$1000,MATCH(INT($A211)&amp;"#"&amp;COUNTIF('Zmiany planu'!$C$4:$C$1000,$A211),'Zmiany planu'!$L$4:$L$1000,0))&amp;"")</f>
        <v/>
      </c>
      <c r="M211" s="52">
        <f>IF(COUNTIF('Zmiany planu'!$C$4:$C$1000,$A211)=0,IF(I211="","",I211),IF(INDEX('Zmiany planu'!$H$4:$H$1000,MATCH(INT($A211)&amp;"#"&amp;COUNTIF('Zmiany planu'!$C$4:$C$1000,$A211),'Zmiany planu'!$L$4:$L$1000,0))="",0,INDEX('Zmiany planu'!$H$4:$H$1000,MATCH(INT($A211)&amp;"#"&amp;COUNTIF('Zmiany planu'!$C$4:$C$1000,$A211),'Zmiany planu'!$L$4:$L$1000,0))))</f>
        <v/>
      </c>
      <c r="N211" s="53" t="n"/>
      <c r="O211" s="53" t="n"/>
      <c r="P211" s="54" t="n"/>
      <c r="Q211" s="55" t="n"/>
      <c r="R211" s="56">
        <f>IF(AND(N(P211)&gt;0,N(Q211)&gt;0),Q211/P211,"")</f>
        <v/>
      </c>
      <c r="S211" s="53" t="n"/>
      <c r="T211" s="53" t="n"/>
      <c r="U211" s="44">
        <f>IF(OR(N(S211)=0,N('Ustawienia'!$B$19)=0),"",IFERROR("Z"&amp;MATCH(S211,'Ustawienia'!$C$23:$C$27,1),"&lt;Z1"))</f>
        <v/>
      </c>
      <c r="V211" s="53" t="n"/>
      <c r="W211" s="44">
        <f>IF(AND(N(V211)&gt;0,N(Q211)&gt;0),ROUND(V211*Q211*1440,0),"")</f>
        <v/>
      </c>
      <c r="X211" s="53" t="n"/>
      <c r="Y211" s="53" t="n"/>
      <c r="Z211" s="53" t="n"/>
      <c r="AA211" s="57" t="n"/>
      <c r="AB211" s="53" t="n"/>
      <c r="AC211" s="58" t="n"/>
      <c r="AD211" s="57" t="n"/>
      <c r="AE211" s="53" t="n"/>
      <c r="AF211" s="58" t="n"/>
      <c r="AG211" s="53" t="n"/>
      <c r="AH211" s="58" t="n"/>
      <c r="AI211" s="58" t="n"/>
      <c r="AJ211" s="48" t="n"/>
    </row>
    <row r="212" outlineLevel="1">
      <c r="A212" s="43" t="n">
        <v>46465</v>
      </c>
      <c r="B212" s="44">
        <f>CHOOSE(WEEKDAY(A212,2),"pon","wt","śr","czw","pt","sob","ndz")</f>
        <v/>
      </c>
      <c r="C212" s="45">
        <f>A212-WEEKDAY(A212,2)+1</f>
        <v/>
      </c>
      <c r="D212" s="44">
        <f>YEAR(A212)&amp;"-"&amp;TEXT(MONTH(A212),"00")</f>
        <v/>
      </c>
      <c r="E212" s="46" t="n"/>
      <c r="F212" s="46" t="n"/>
      <c r="G212" s="47" t="n"/>
      <c r="H212" s="48" t="n"/>
      <c r="I212" s="49" t="n"/>
      <c r="J212" s="47" t="n"/>
      <c r="K212" s="50">
        <f>IF(AND(H212="",I212="",COUNTIF('Zmiany planu'!$C$4:$C$1000,$A212)=0),"",1+COUNTIF('Zmiany planu'!$C$4:$C$1000,$A212))</f>
        <v/>
      </c>
      <c r="L212" s="51">
        <f>IF(COUNTIF('Zmiany planu'!$C$4:$C$1000,$A212)=0,IF(H212="","",H212),INDEX('Zmiany planu'!$G$4:$G$1000,MATCH(INT($A212)&amp;"#"&amp;COUNTIF('Zmiany planu'!$C$4:$C$1000,$A212),'Zmiany planu'!$L$4:$L$1000,0))&amp;"")</f>
        <v/>
      </c>
      <c r="M212" s="52">
        <f>IF(COUNTIF('Zmiany planu'!$C$4:$C$1000,$A212)=0,IF(I212="","",I212),IF(INDEX('Zmiany planu'!$H$4:$H$1000,MATCH(INT($A212)&amp;"#"&amp;COUNTIF('Zmiany planu'!$C$4:$C$1000,$A212),'Zmiany planu'!$L$4:$L$1000,0))="",0,INDEX('Zmiany planu'!$H$4:$H$1000,MATCH(INT($A212)&amp;"#"&amp;COUNTIF('Zmiany planu'!$C$4:$C$1000,$A212),'Zmiany planu'!$L$4:$L$1000,0))))</f>
        <v/>
      </c>
      <c r="N212" s="53" t="n"/>
      <c r="O212" s="53" t="n"/>
      <c r="P212" s="54" t="n"/>
      <c r="Q212" s="55" t="n"/>
      <c r="R212" s="56">
        <f>IF(AND(N(P212)&gt;0,N(Q212)&gt;0),Q212/P212,"")</f>
        <v/>
      </c>
      <c r="S212" s="53" t="n"/>
      <c r="T212" s="53" t="n"/>
      <c r="U212" s="44">
        <f>IF(OR(N(S212)=0,N('Ustawienia'!$B$19)=0),"",IFERROR("Z"&amp;MATCH(S212,'Ustawienia'!$C$23:$C$27,1),"&lt;Z1"))</f>
        <v/>
      </c>
      <c r="V212" s="53" t="n"/>
      <c r="W212" s="44">
        <f>IF(AND(N(V212)&gt;0,N(Q212)&gt;0),ROUND(V212*Q212*1440,0),"")</f>
        <v/>
      </c>
      <c r="X212" s="53" t="n"/>
      <c r="Y212" s="53" t="n"/>
      <c r="Z212" s="53" t="n"/>
      <c r="AA212" s="57" t="n"/>
      <c r="AB212" s="53" t="n"/>
      <c r="AC212" s="58" t="n"/>
      <c r="AD212" s="57" t="n"/>
      <c r="AE212" s="53" t="n"/>
      <c r="AF212" s="58" t="n"/>
      <c r="AG212" s="53" t="n"/>
      <c r="AH212" s="58" t="n"/>
      <c r="AI212" s="58" t="n"/>
      <c r="AJ212" s="48" t="n"/>
    </row>
    <row r="213" outlineLevel="1">
      <c r="A213" s="43" t="n">
        <v>46466</v>
      </c>
      <c r="B213" s="44">
        <f>CHOOSE(WEEKDAY(A213,2),"pon","wt","śr","czw","pt","sob","ndz")</f>
        <v/>
      </c>
      <c r="C213" s="45">
        <f>A213-WEEKDAY(A213,2)+1</f>
        <v/>
      </c>
      <c r="D213" s="44">
        <f>YEAR(A213)&amp;"-"&amp;TEXT(MONTH(A213),"00")</f>
        <v/>
      </c>
      <c r="E213" s="46" t="n"/>
      <c r="F213" s="46" t="n"/>
      <c r="G213" s="47" t="n"/>
      <c r="H213" s="48" t="n"/>
      <c r="I213" s="49" t="n"/>
      <c r="J213" s="47" t="n"/>
      <c r="K213" s="50">
        <f>IF(AND(H213="",I213="",COUNTIF('Zmiany planu'!$C$4:$C$1000,$A213)=0),"",1+COUNTIF('Zmiany planu'!$C$4:$C$1000,$A213))</f>
        <v/>
      </c>
      <c r="L213" s="51">
        <f>IF(COUNTIF('Zmiany planu'!$C$4:$C$1000,$A213)=0,IF(H213="","",H213),INDEX('Zmiany planu'!$G$4:$G$1000,MATCH(INT($A213)&amp;"#"&amp;COUNTIF('Zmiany planu'!$C$4:$C$1000,$A213),'Zmiany planu'!$L$4:$L$1000,0))&amp;"")</f>
        <v/>
      </c>
      <c r="M213" s="52">
        <f>IF(COUNTIF('Zmiany planu'!$C$4:$C$1000,$A213)=0,IF(I213="","",I213),IF(INDEX('Zmiany planu'!$H$4:$H$1000,MATCH(INT($A213)&amp;"#"&amp;COUNTIF('Zmiany planu'!$C$4:$C$1000,$A213),'Zmiany planu'!$L$4:$L$1000,0))="",0,INDEX('Zmiany planu'!$H$4:$H$1000,MATCH(INT($A213)&amp;"#"&amp;COUNTIF('Zmiany planu'!$C$4:$C$1000,$A213),'Zmiany planu'!$L$4:$L$1000,0))))</f>
        <v/>
      </c>
      <c r="N213" s="53" t="n"/>
      <c r="O213" s="53" t="n"/>
      <c r="P213" s="54" t="n"/>
      <c r="Q213" s="55" t="n"/>
      <c r="R213" s="56">
        <f>IF(AND(N(P213)&gt;0,N(Q213)&gt;0),Q213/P213,"")</f>
        <v/>
      </c>
      <c r="S213" s="53" t="n"/>
      <c r="T213" s="53" t="n"/>
      <c r="U213" s="44">
        <f>IF(OR(N(S213)=0,N('Ustawienia'!$B$19)=0),"",IFERROR("Z"&amp;MATCH(S213,'Ustawienia'!$C$23:$C$27,1),"&lt;Z1"))</f>
        <v/>
      </c>
      <c r="V213" s="53" t="n"/>
      <c r="W213" s="44">
        <f>IF(AND(N(V213)&gt;0,N(Q213)&gt;0),ROUND(V213*Q213*1440,0),"")</f>
        <v/>
      </c>
      <c r="X213" s="53" t="n"/>
      <c r="Y213" s="53" t="n"/>
      <c r="Z213" s="53" t="n"/>
      <c r="AA213" s="57" t="n"/>
      <c r="AB213" s="53" t="n"/>
      <c r="AC213" s="58" t="n"/>
      <c r="AD213" s="57" t="n"/>
      <c r="AE213" s="53" t="n"/>
      <c r="AF213" s="58" t="n"/>
      <c r="AG213" s="53" t="n"/>
      <c r="AH213" s="58" t="n"/>
      <c r="AI213" s="58" t="n"/>
      <c r="AJ213" s="48" t="n"/>
    </row>
    <row r="214" outlineLevel="1">
      <c r="A214" s="59" t="n">
        <v>46467</v>
      </c>
      <c r="B214" s="60">
        <f>CHOOSE(WEEKDAY(A214,2),"pon","wt","śr","czw","pt","sob","ndz")</f>
        <v/>
      </c>
      <c r="C214" s="61">
        <f>A214-WEEKDAY(A214,2)+1</f>
        <v/>
      </c>
      <c r="D214" s="60">
        <f>YEAR(A214)&amp;"-"&amp;TEXT(MONTH(A214),"00")</f>
        <v/>
      </c>
      <c r="E214" s="62">
        <f>SUMIFS($M$4:$M$1200,$C$4:$C$1200,$C214)</f>
        <v/>
      </c>
      <c r="F214" s="62">
        <f>SUMIFS($P$4:$P$1200,$C$4:$C$1200,$C214)</f>
        <v/>
      </c>
      <c r="G214" s="63" t="n"/>
      <c r="H214" s="64" t="n"/>
      <c r="I214" s="65" t="n"/>
      <c r="J214" s="63" t="n"/>
      <c r="K214" s="66">
        <f>IF(AND(H214="",I214="",COUNTIF('Zmiany planu'!$C$4:$C$1000,$A214)=0),"",1+COUNTIF('Zmiany planu'!$C$4:$C$1000,$A214))</f>
        <v/>
      </c>
      <c r="L214" s="67">
        <f>IF(COUNTIF('Zmiany planu'!$C$4:$C$1000,$A214)=0,IF(H214="","",H214),INDEX('Zmiany planu'!$G$4:$G$1000,MATCH(INT($A214)&amp;"#"&amp;COUNTIF('Zmiany planu'!$C$4:$C$1000,$A214),'Zmiany planu'!$L$4:$L$1000,0))&amp;"")</f>
        <v/>
      </c>
      <c r="M214" s="68">
        <f>IF(COUNTIF('Zmiany planu'!$C$4:$C$1000,$A214)=0,IF(I214="","",I214),IF(INDEX('Zmiany planu'!$H$4:$H$1000,MATCH(INT($A214)&amp;"#"&amp;COUNTIF('Zmiany planu'!$C$4:$C$1000,$A214),'Zmiany planu'!$L$4:$L$1000,0))="",0,INDEX('Zmiany planu'!$H$4:$H$1000,MATCH(INT($A214)&amp;"#"&amp;COUNTIF('Zmiany planu'!$C$4:$C$1000,$A214),'Zmiany planu'!$L$4:$L$1000,0))))</f>
        <v/>
      </c>
      <c r="N214" s="69" t="n"/>
      <c r="O214" s="69" t="n"/>
      <c r="P214" s="70" t="n"/>
      <c r="Q214" s="71" t="n"/>
      <c r="R214" s="72">
        <f>IF(AND(N(P214)&gt;0,N(Q214)&gt;0),Q214/P214,"")</f>
        <v/>
      </c>
      <c r="S214" s="69" t="n"/>
      <c r="T214" s="69" t="n"/>
      <c r="U214" s="60">
        <f>IF(OR(N(S214)=0,N('Ustawienia'!$B$19)=0),"",IFERROR("Z"&amp;MATCH(S214,'Ustawienia'!$C$23:$C$27,1),"&lt;Z1"))</f>
        <v/>
      </c>
      <c r="V214" s="69" t="n"/>
      <c r="W214" s="60">
        <f>IF(AND(N(V214)&gt;0,N(Q214)&gt;0),ROUND(V214*Q214*1440,0),"")</f>
        <v/>
      </c>
      <c r="X214" s="69" t="n"/>
      <c r="Y214" s="69" t="n"/>
      <c r="Z214" s="69" t="n"/>
      <c r="AA214" s="73" t="n"/>
      <c r="AB214" s="69" t="n"/>
      <c r="AC214" s="74" t="n"/>
      <c r="AD214" s="73" t="n"/>
      <c r="AE214" s="69" t="n"/>
      <c r="AF214" s="74" t="n"/>
      <c r="AG214" s="69" t="n"/>
      <c r="AH214" s="74" t="n"/>
      <c r="AI214" s="74" t="n"/>
      <c r="AJ214" s="64" t="n"/>
    </row>
    <row r="215" outlineLevel="1">
      <c r="A215" s="43" t="n">
        <v>46468</v>
      </c>
      <c r="B215" s="44">
        <f>CHOOSE(WEEKDAY(A215,2),"pon","wt","śr","czw","pt","sob","ndz")</f>
        <v/>
      </c>
      <c r="C215" s="45">
        <f>A215-WEEKDAY(A215,2)+1</f>
        <v/>
      </c>
      <c r="D215" s="44">
        <f>YEAR(A215)&amp;"-"&amp;TEXT(MONTH(A215),"00")</f>
        <v/>
      </c>
      <c r="E215" s="46" t="n"/>
      <c r="F215" s="46" t="n"/>
      <c r="G215" s="47" t="n"/>
      <c r="H215" s="48" t="n"/>
      <c r="I215" s="49" t="n"/>
      <c r="J215" s="47" t="n"/>
      <c r="K215" s="50">
        <f>IF(AND(H215="",I215="",COUNTIF('Zmiany planu'!$C$4:$C$1000,$A215)=0),"",1+COUNTIF('Zmiany planu'!$C$4:$C$1000,$A215))</f>
        <v/>
      </c>
      <c r="L215" s="51">
        <f>IF(COUNTIF('Zmiany planu'!$C$4:$C$1000,$A215)=0,IF(H215="","",H215),INDEX('Zmiany planu'!$G$4:$G$1000,MATCH(INT($A215)&amp;"#"&amp;COUNTIF('Zmiany planu'!$C$4:$C$1000,$A215),'Zmiany planu'!$L$4:$L$1000,0))&amp;"")</f>
        <v/>
      </c>
      <c r="M215" s="52">
        <f>IF(COUNTIF('Zmiany planu'!$C$4:$C$1000,$A215)=0,IF(I215="","",I215),IF(INDEX('Zmiany planu'!$H$4:$H$1000,MATCH(INT($A215)&amp;"#"&amp;COUNTIF('Zmiany planu'!$C$4:$C$1000,$A215),'Zmiany planu'!$L$4:$L$1000,0))="",0,INDEX('Zmiany planu'!$H$4:$H$1000,MATCH(INT($A215)&amp;"#"&amp;COUNTIF('Zmiany planu'!$C$4:$C$1000,$A215),'Zmiany planu'!$L$4:$L$1000,0))))</f>
        <v/>
      </c>
      <c r="N215" s="53" t="n"/>
      <c r="O215" s="53" t="n"/>
      <c r="P215" s="54" t="n"/>
      <c r="Q215" s="55" t="n"/>
      <c r="R215" s="56">
        <f>IF(AND(N(P215)&gt;0,N(Q215)&gt;0),Q215/P215,"")</f>
        <v/>
      </c>
      <c r="S215" s="53" t="n"/>
      <c r="T215" s="53" t="n"/>
      <c r="U215" s="44">
        <f>IF(OR(N(S215)=0,N('Ustawienia'!$B$19)=0),"",IFERROR("Z"&amp;MATCH(S215,'Ustawienia'!$C$23:$C$27,1),"&lt;Z1"))</f>
        <v/>
      </c>
      <c r="V215" s="53" t="n"/>
      <c r="W215" s="44">
        <f>IF(AND(N(V215)&gt;0,N(Q215)&gt;0),ROUND(V215*Q215*1440,0),"")</f>
        <v/>
      </c>
      <c r="X215" s="53" t="n"/>
      <c r="Y215" s="53" t="n"/>
      <c r="Z215" s="53" t="n"/>
      <c r="AA215" s="57" t="n"/>
      <c r="AB215" s="53" t="n"/>
      <c r="AC215" s="58" t="n"/>
      <c r="AD215" s="57" t="n"/>
      <c r="AE215" s="53" t="n"/>
      <c r="AF215" s="58" t="n"/>
      <c r="AG215" s="53" t="n"/>
      <c r="AH215" s="58" t="n"/>
      <c r="AI215" s="58" t="n"/>
      <c r="AJ215" s="48" t="n"/>
    </row>
    <row r="216" outlineLevel="1">
      <c r="A216" s="43" t="n">
        <v>46469</v>
      </c>
      <c r="B216" s="44">
        <f>CHOOSE(WEEKDAY(A216,2),"pon","wt","śr","czw","pt","sob","ndz")</f>
        <v/>
      </c>
      <c r="C216" s="45">
        <f>A216-WEEKDAY(A216,2)+1</f>
        <v/>
      </c>
      <c r="D216" s="44">
        <f>YEAR(A216)&amp;"-"&amp;TEXT(MONTH(A216),"00")</f>
        <v/>
      </c>
      <c r="E216" s="46" t="n"/>
      <c r="F216" s="46" t="n"/>
      <c r="G216" s="47" t="n"/>
      <c r="H216" s="48" t="n"/>
      <c r="I216" s="49" t="n"/>
      <c r="J216" s="47" t="n"/>
      <c r="K216" s="50">
        <f>IF(AND(H216="",I216="",COUNTIF('Zmiany planu'!$C$4:$C$1000,$A216)=0),"",1+COUNTIF('Zmiany planu'!$C$4:$C$1000,$A216))</f>
        <v/>
      </c>
      <c r="L216" s="51">
        <f>IF(COUNTIF('Zmiany planu'!$C$4:$C$1000,$A216)=0,IF(H216="","",H216),INDEX('Zmiany planu'!$G$4:$G$1000,MATCH(INT($A216)&amp;"#"&amp;COUNTIF('Zmiany planu'!$C$4:$C$1000,$A216),'Zmiany planu'!$L$4:$L$1000,0))&amp;"")</f>
        <v/>
      </c>
      <c r="M216" s="52">
        <f>IF(COUNTIF('Zmiany planu'!$C$4:$C$1000,$A216)=0,IF(I216="","",I216),IF(INDEX('Zmiany planu'!$H$4:$H$1000,MATCH(INT($A216)&amp;"#"&amp;COUNTIF('Zmiany planu'!$C$4:$C$1000,$A216),'Zmiany planu'!$L$4:$L$1000,0))="",0,INDEX('Zmiany planu'!$H$4:$H$1000,MATCH(INT($A216)&amp;"#"&amp;COUNTIF('Zmiany planu'!$C$4:$C$1000,$A216),'Zmiany planu'!$L$4:$L$1000,0))))</f>
        <v/>
      </c>
      <c r="N216" s="53" t="n"/>
      <c r="O216" s="53" t="n"/>
      <c r="P216" s="54" t="n"/>
      <c r="Q216" s="55" t="n"/>
      <c r="R216" s="56">
        <f>IF(AND(N(P216)&gt;0,N(Q216)&gt;0),Q216/P216,"")</f>
        <v/>
      </c>
      <c r="S216" s="53" t="n"/>
      <c r="T216" s="53" t="n"/>
      <c r="U216" s="44">
        <f>IF(OR(N(S216)=0,N('Ustawienia'!$B$19)=0),"",IFERROR("Z"&amp;MATCH(S216,'Ustawienia'!$C$23:$C$27,1),"&lt;Z1"))</f>
        <v/>
      </c>
      <c r="V216" s="53" t="n"/>
      <c r="W216" s="44">
        <f>IF(AND(N(V216)&gt;0,N(Q216)&gt;0),ROUND(V216*Q216*1440,0),"")</f>
        <v/>
      </c>
      <c r="X216" s="53" t="n"/>
      <c r="Y216" s="53" t="n"/>
      <c r="Z216" s="53" t="n"/>
      <c r="AA216" s="57" t="n"/>
      <c r="AB216" s="53" t="n"/>
      <c r="AC216" s="58" t="n"/>
      <c r="AD216" s="57" t="n"/>
      <c r="AE216" s="53" t="n"/>
      <c r="AF216" s="58" t="n"/>
      <c r="AG216" s="53" t="n"/>
      <c r="AH216" s="58" t="n"/>
      <c r="AI216" s="58" t="n"/>
      <c r="AJ216" s="48" t="n"/>
    </row>
    <row r="217" outlineLevel="1">
      <c r="A217" s="43" t="n">
        <v>46470</v>
      </c>
      <c r="B217" s="44">
        <f>CHOOSE(WEEKDAY(A217,2),"pon","wt","śr","czw","pt","sob","ndz")</f>
        <v/>
      </c>
      <c r="C217" s="45">
        <f>A217-WEEKDAY(A217,2)+1</f>
        <v/>
      </c>
      <c r="D217" s="44">
        <f>YEAR(A217)&amp;"-"&amp;TEXT(MONTH(A217),"00")</f>
        <v/>
      </c>
      <c r="E217" s="46" t="n"/>
      <c r="F217" s="46" t="n"/>
      <c r="G217" s="47" t="n"/>
      <c r="H217" s="48" t="n"/>
      <c r="I217" s="49" t="n"/>
      <c r="J217" s="47" t="n"/>
      <c r="K217" s="50">
        <f>IF(AND(H217="",I217="",COUNTIF('Zmiany planu'!$C$4:$C$1000,$A217)=0),"",1+COUNTIF('Zmiany planu'!$C$4:$C$1000,$A217))</f>
        <v/>
      </c>
      <c r="L217" s="51">
        <f>IF(COUNTIF('Zmiany planu'!$C$4:$C$1000,$A217)=0,IF(H217="","",H217),INDEX('Zmiany planu'!$G$4:$G$1000,MATCH(INT($A217)&amp;"#"&amp;COUNTIF('Zmiany planu'!$C$4:$C$1000,$A217),'Zmiany planu'!$L$4:$L$1000,0))&amp;"")</f>
        <v/>
      </c>
      <c r="M217" s="52">
        <f>IF(COUNTIF('Zmiany planu'!$C$4:$C$1000,$A217)=0,IF(I217="","",I217),IF(INDEX('Zmiany planu'!$H$4:$H$1000,MATCH(INT($A217)&amp;"#"&amp;COUNTIF('Zmiany planu'!$C$4:$C$1000,$A217),'Zmiany planu'!$L$4:$L$1000,0))="",0,INDEX('Zmiany planu'!$H$4:$H$1000,MATCH(INT($A217)&amp;"#"&amp;COUNTIF('Zmiany planu'!$C$4:$C$1000,$A217),'Zmiany planu'!$L$4:$L$1000,0))))</f>
        <v/>
      </c>
      <c r="N217" s="53" t="n"/>
      <c r="O217" s="53" t="n"/>
      <c r="P217" s="54" t="n"/>
      <c r="Q217" s="55" t="n"/>
      <c r="R217" s="56">
        <f>IF(AND(N(P217)&gt;0,N(Q217)&gt;0),Q217/P217,"")</f>
        <v/>
      </c>
      <c r="S217" s="53" t="n"/>
      <c r="T217" s="53" t="n"/>
      <c r="U217" s="44">
        <f>IF(OR(N(S217)=0,N('Ustawienia'!$B$19)=0),"",IFERROR("Z"&amp;MATCH(S217,'Ustawienia'!$C$23:$C$27,1),"&lt;Z1"))</f>
        <v/>
      </c>
      <c r="V217" s="53" t="n"/>
      <c r="W217" s="44">
        <f>IF(AND(N(V217)&gt;0,N(Q217)&gt;0),ROUND(V217*Q217*1440,0),"")</f>
        <v/>
      </c>
      <c r="X217" s="53" t="n"/>
      <c r="Y217" s="53" t="n"/>
      <c r="Z217" s="53" t="n"/>
      <c r="AA217" s="57" t="n"/>
      <c r="AB217" s="53" t="n"/>
      <c r="AC217" s="58" t="n"/>
      <c r="AD217" s="57" t="n"/>
      <c r="AE217" s="53" t="n"/>
      <c r="AF217" s="58" t="n"/>
      <c r="AG217" s="53" t="n"/>
      <c r="AH217" s="58" t="n"/>
      <c r="AI217" s="58" t="n"/>
      <c r="AJ217" s="48" t="n"/>
    </row>
    <row r="218" outlineLevel="1">
      <c r="A218" s="43" t="n">
        <v>46471</v>
      </c>
      <c r="B218" s="44">
        <f>CHOOSE(WEEKDAY(A218,2),"pon","wt","śr","czw","pt","sob","ndz")</f>
        <v/>
      </c>
      <c r="C218" s="45">
        <f>A218-WEEKDAY(A218,2)+1</f>
        <v/>
      </c>
      <c r="D218" s="44">
        <f>YEAR(A218)&amp;"-"&amp;TEXT(MONTH(A218),"00")</f>
        <v/>
      </c>
      <c r="E218" s="46" t="n"/>
      <c r="F218" s="46" t="n"/>
      <c r="G218" s="47" t="n"/>
      <c r="H218" s="48" t="n"/>
      <c r="I218" s="49" t="n"/>
      <c r="J218" s="47" t="n"/>
      <c r="K218" s="50">
        <f>IF(AND(H218="",I218="",COUNTIF('Zmiany planu'!$C$4:$C$1000,$A218)=0),"",1+COUNTIF('Zmiany planu'!$C$4:$C$1000,$A218))</f>
        <v/>
      </c>
      <c r="L218" s="51">
        <f>IF(COUNTIF('Zmiany planu'!$C$4:$C$1000,$A218)=0,IF(H218="","",H218),INDEX('Zmiany planu'!$G$4:$G$1000,MATCH(INT($A218)&amp;"#"&amp;COUNTIF('Zmiany planu'!$C$4:$C$1000,$A218),'Zmiany planu'!$L$4:$L$1000,0))&amp;"")</f>
        <v/>
      </c>
      <c r="M218" s="52">
        <f>IF(COUNTIF('Zmiany planu'!$C$4:$C$1000,$A218)=0,IF(I218="","",I218),IF(INDEX('Zmiany planu'!$H$4:$H$1000,MATCH(INT($A218)&amp;"#"&amp;COUNTIF('Zmiany planu'!$C$4:$C$1000,$A218),'Zmiany planu'!$L$4:$L$1000,0))="",0,INDEX('Zmiany planu'!$H$4:$H$1000,MATCH(INT($A218)&amp;"#"&amp;COUNTIF('Zmiany planu'!$C$4:$C$1000,$A218),'Zmiany planu'!$L$4:$L$1000,0))))</f>
        <v/>
      </c>
      <c r="N218" s="53" t="n"/>
      <c r="O218" s="53" t="n"/>
      <c r="P218" s="54" t="n"/>
      <c r="Q218" s="55" t="n"/>
      <c r="R218" s="56">
        <f>IF(AND(N(P218)&gt;0,N(Q218)&gt;0),Q218/P218,"")</f>
        <v/>
      </c>
      <c r="S218" s="53" t="n"/>
      <c r="T218" s="53" t="n"/>
      <c r="U218" s="44">
        <f>IF(OR(N(S218)=0,N('Ustawienia'!$B$19)=0),"",IFERROR("Z"&amp;MATCH(S218,'Ustawienia'!$C$23:$C$27,1),"&lt;Z1"))</f>
        <v/>
      </c>
      <c r="V218" s="53" t="n"/>
      <c r="W218" s="44">
        <f>IF(AND(N(V218)&gt;0,N(Q218)&gt;0),ROUND(V218*Q218*1440,0),"")</f>
        <v/>
      </c>
      <c r="X218" s="53" t="n"/>
      <c r="Y218" s="53" t="n"/>
      <c r="Z218" s="53" t="n"/>
      <c r="AA218" s="57" t="n"/>
      <c r="AB218" s="53" t="n"/>
      <c r="AC218" s="58" t="n"/>
      <c r="AD218" s="57" t="n"/>
      <c r="AE218" s="53" t="n"/>
      <c r="AF218" s="58" t="n"/>
      <c r="AG218" s="53" t="n"/>
      <c r="AH218" s="58" t="n"/>
      <c r="AI218" s="58" t="n"/>
      <c r="AJ218" s="48" t="n"/>
    </row>
    <row r="219" outlineLevel="1">
      <c r="A219" s="43" t="n">
        <v>46472</v>
      </c>
      <c r="B219" s="44">
        <f>CHOOSE(WEEKDAY(A219,2),"pon","wt","śr","czw","pt","sob","ndz")</f>
        <v/>
      </c>
      <c r="C219" s="45">
        <f>A219-WEEKDAY(A219,2)+1</f>
        <v/>
      </c>
      <c r="D219" s="44">
        <f>YEAR(A219)&amp;"-"&amp;TEXT(MONTH(A219),"00")</f>
        <v/>
      </c>
      <c r="E219" s="46" t="n"/>
      <c r="F219" s="46" t="n"/>
      <c r="G219" s="47" t="n"/>
      <c r="H219" s="48" t="n"/>
      <c r="I219" s="49" t="n"/>
      <c r="J219" s="47" t="n"/>
      <c r="K219" s="50">
        <f>IF(AND(H219="",I219="",COUNTIF('Zmiany planu'!$C$4:$C$1000,$A219)=0),"",1+COUNTIF('Zmiany planu'!$C$4:$C$1000,$A219))</f>
        <v/>
      </c>
      <c r="L219" s="51">
        <f>IF(COUNTIF('Zmiany planu'!$C$4:$C$1000,$A219)=0,IF(H219="","",H219),INDEX('Zmiany planu'!$G$4:$G$1000,MATCH(INT($A219)&amp;"#"&amp;COUNTIF('Zmiany planu'!$C$4:$C$1000,$A219),'Zmiany planu'!$L$4:$L$1000,0))&amp;"")</f>
        <v/>
      </c>
      <c r="M219" s="52">
        <f>IF(COUNTIF('Zmiany planu'!$C$4:$C$1000,$A219)=0,IF(I219="","",I219),IF(INDEX('Zmiany planu'!$H$4:$H$1000,MATCH(INT($A219)&amp;"#"&amp;COUNTIF('Zmiany planu'!$C$4:$C$1000,$A219),'Zmiany planu'!$L$4:$L$1000,0))="",0,INDEX('Zmiany planu'!$H$4:$H$1000,MATCH(INT($A219)&amp;"#"&amp;COUNTIF('Zmiany planu'!$C$4:$C$1000,$A219),'Zmiany planu'!$L$4:$L$1000,0))))</f>
        <v/>
      </c>
      <c r="N219" s="53" t="n"/>
      <c r="O219" s="53" t="n"/>
      <c r="P219" s="54" t="n"/>
      <c r="Q219" s="55" t="n"/>
      <c r="R219" s="56">
        <f>IF(AND(N(P219)&gt;0,N(Q219)&gt;0),Q219/P219,"")</f>
        <v/>
      </c>
      <c r="S219" s="53" t="n"/>
      <c r="T219" s="53" t="n"/>
      <c r="U219" s="44">
        <f>IF(OR(N(S219)=0,N('Ustawienia'!$B$19)=0),"",IFERROR("Z"&amp;MATCH(S219,'Ustawienia'!$C$23:$C$27,1),"&lt;Z1"))</f>
        <v/>
      </c>
      <c r="V219" s="53" t="n"/>
      <c r="W219" s="44">
        <f>IF(AND(N(V219)&gt;0,N(Q219)&gt;0),ROUND(V219*Q219*1440,0),"")</f>
        <v/>
      </c>
      <c r="X219" s="53" t="n"/>
      <c r="Y219" s="53" t="n"/>
      <c r="Z219" s="53" t="n"/>
      <c r="AA219" s="57" t="n"/>
      <c r="AB219" s="53" t="n"/>
      <c r="AC219" s="58" t="n"/>
      <c r="AD219" s="57" t="n"/>
      <c r="AE219" s="53" t="n"/>
      <c r="AF219" s="58" t="n"/>
      <c r="AG219" s="53" t="n"/>
      <c r="AH219" s="58" t="n"/>
      <c r="AI219" s="58" t="n"/>
      <c r="AJ219" s="48" t="n"/>
    </row>
    <row r="220" outlineLevel="1">
      <c r="A220" s="43" t="n">
        <v>46473</v>
      </c>
      <c r="B220" s="44">
        <f>CHOOSE(WEEKDAY(A220,2),"pon","wt","śr","czw","pt","sob","ndz")</f>
        <v/>
      </c>
      <c r="C220" s="45">
        <f>A220-WEEKDAY(A220,2)+1</f>
        <v/>
      </c>
      <c r="D220" s="44">
        <f>YEAR(A220)&amp;"-"&amp;TEXT(MONTH(A220),"00")</f>
        <v/>
      </c>
      <c r="E220" s="46" t="n"/>
      <c r="F220" s="46" t="n"/>
      <c r="G220" s="47" t="n"/>
      <c r="H220" s="48" t="n"/>
      <c r="I220" s="49" t="n"/>
      <c r="J220" s="47" t="n"/>
      <c r="K220" s="50">
        <f>IF(AND(H220="",I220="",COUNTIF('Zmiany planu'!$C$4:$C$1000,$A220)=0),"",1+COUNTIF('Zmiany planu'!$C$4:$C$1000,$A220))</f>
        <v/>
      </c>
      <c r="L220" s="51">
        <f>IF(COUNTIF('Zmiany planu'!$C$4:$C$1000,$A220)=0,IF(H220="","",H220),INDEX('Zmiany planu'!$G$4:$G$1000,MATCH(INT($A220)&amp;"#"&amp;COUNTIF('Zmiany planu'!$C$4:$C$1000,$A220),'Zmiany planu'!$L$4:$L$1000,0))&amp;"")</f>
        <v/>
      </c>
      <c r="M220" s="52">
        <f>IF(COUNTIF('Zmiany planu'!$C$4:$C$1000,$A220)=0,IF(I220="","",I220),IF(INDEX('Zmiany planu'!$H$4:$H$1000,MATCH(INT($A220)&amp;"#"&amp;COUNTIF('Zmiany planu'!$C$4:$C$1000,$A220),'Zmiany planu'!$L$4:$L$1000,0))="",0,INDEX('Zmiany planu'!$H$4:$H$1000,MATCH(INT($A220)&amp;"#"&amp;COUNTIF('Zmiany planu'!$C$4:$C$1000,$A220),'Zmiany planu'!$L$4:$L$1000,0))))</f>
        <v/>
      </c>
      <c r="N220" s="53" t="n"/>
      <c r="O220" s="53" t="n"/>
      <c r="P220" s="54" t="n"/>
      <c r="Q220" s="55" t="n"/>
      <c r="R220" s="56">
        <f>IF(AND(N(P220)&gt;0,N(Q220)&gt;0),Q220/P220,"")</f>
        <v/>
      </c>
      <c r="S220" s="53" t="n"/>
      <c r="T220" s="53" t="n"/>
      <c r="U220" s="44">
        <f>IF(OR(N(S220)=0,N('Ustawienia'!$B$19)=0),"",IFERROR("Z"&amp;MATCH(S220,'Ustawienia'!$C$23:$C$27,1),"&lt;Z1"))</f>
        <v/>
      </c>
      <c r="V220" s="53" t="n"/>
      <c r="W220" s="44">
        <f>IF(AND(N(V220)&gt;0,N(Q220)&gt;0),ROUND(V220*Q220*1440,0),"")</f>
        <v/>
      </c>
      <c r="X220" s="53" t="n"/>
      <c r="Y220" s="53" t="n"/>
      <c r="Z220" s="53" t="n"/>
      <c r="AA220" s="57" t="n"/>
      <c r="AB220" s="53" t="n"/>
      <c r="AC220" s="58" t="n"/>
      <c r="AD220" s="57" t="n"/>
      <c r="AE220" s="53" t="n"/>
      <c r="AF220" s="58" t="n"/>
      <c r="AG220" s="53" t="n"/>
      <c r="AH220" s="58" t="n"/>
      <c r="AI220" s="58" t="n"/>
      <c r="AJ220" s="48" t="n"/>
    </row>
    <row r="221" outlineLevel="1">
      <c r="A221" s="59" t="n">
        <v>46474</v>
      </c>
      <c r="B221" s="60">
        <f>CHOOSE(WEEKDAY(A221,2),"pon","wt","śr","czw","pt","sob","ndz")</f>
        <v/>
      </c>
      <c r="C221" s="61">
        <f>A221-WEEKDAY(A221,2)+1</f>
        <v/>
      </c>
      <c r="D221" s="60">
        <f>YEAR(A221)&amp;"-"&amp;TEXT(MONTH(A221),"00")</f>
        <v/>
      </c>
      <c r="E221" s="62">
        <f>SUMIFS($M$4:$M$1200,$C$4:$C$1200,$C221)</f>
        <v/>
      </c>
      <c r="F221" s="62">
        <f>SUMIFS($P$4:$P$1200,$C$4:$C$1200,$C221)</f>
        <v/>
      </c>
      <c r="G221" s="63" t="n"/>
      <c r="H221" s="64" t="n"/>
      <c r="I221" s="65" t="n"/>
      <c r="J221" s="63" t="n"/>
      <c r="K221" s="66">
        <f>IF(AND(H221="",I221="",COUNTIF('Zmiany planu'!$C$4:$C$1000,$A221)=0),"",1+COUNTIF('Zmiany planu'!$C$4:$C$1000,$A221))</f>
        <v/>
      </c>
      <c r="L221" s="67">
        <f>IF(COUNTIF('Zmiany planu'!$C$4:$C$1000,$A221)=0,IF(H221="","",H221),INDEX('Zmiany planu'!$G$4:$G$1000,MATCH(INT($A221)&amp;"#"&amp;COUNTIF('Zmiany planu'!$C$4:$C$1000,$A221),'Zmiany planu'!$L$4:$L$1000,0))&amp;"")</f>
        <v/>
      </c>
      <c r="M221" s="68">
        <f>IF(COUNTIF('Zmiany planu'!$C$4:$C$1000,$A221)=0,IF(I221="","",I221),IF(INDEX('Zmiany planu'!$H$4:$H$1000,MATCH(INT($A221)&amp;"#"&amp;COUNTIF('Zmiany planu'!$C$4:$C$1000,$A221),'Zmiany planu'!$L$4:$L$1000,0))="",0,INDEX('Zmiany planu'!$H$4:$H$1000,MATCH(INT($A221)&amp;"#"&amp;COUNTIF('Zmiany planu'!$C$4:$C$1000,$A221),'Zmiany planu'!$L$4:$L$1000,0))))</f>
        <v/>
      </c>
      <c r="N221" s="69" t="n"/>
      <c r="O221" s="69" t="n"/>
      <c r="P221" s="70" t="n"/>
      <c r="Q221" s="71" t="n"/>
      <c r="R221" s="72">
        <f>IF(AND(N(P221)&gt;0,N(Q221)&gt;0),Q221/P221,"")</f>
        <v/>
      </c>
      <c r="S221" s="69" t="n"/>
      <c r="T221" s="69" t="n"/>
      <c r="U221" s="60">
        <f>IF(OR(N(S221)=0,N('Ustawienia'!$B$19)=0),"",IFERROR("Z"&amp;MATCH(S221,'Ustawienia'!$C$23:$C$27,1),"&lt;Z1"))</f>
        <v/>
      </c>
      <c r="V221" s="69" t="n"/>
      <c r="W221" s="60">
        <f>IF(AND(N(V221)&gt;0,N(Q221)&gt;0),ROUND(V221*Q221*1440,0),"")</f>
        <v/>
      </c>
      <c r="X221" s="69" t="n"/>
      <c r="Y221" s="69" t="n"/>
      <c r="Z221" s="69" t="n"/>
      <c r="AA221" s="73" t="n"/>
      <c r="AB221" s="69" t="n"/>
      <c r="AC221" s="74" t="n"/>
      <c r="AD221" s="73" t="n"/>
      <c r="AE221" s="69" t="n"/>
      <c r="AF221" s="74" t="n"/>
      <c r="AG221" s="69" t="n"/>
      <c r="AH221" s="74" t="n"/>
      <c r="AI221" s="74" t="n"/>
      <c r="AJ221" s="64" t="n"/>
    </row>
    <row r="222" outlineLevel="1">
      <c r="A222" s="43" t="n">
        <v>46475</v>
      </c>
      <c r="B222" s="44">
        <f>CHOOSE(WEEKDAY(A222,2),"pon","wt","śr","czw","pt","sob","ndz")</f>
        <v/>
      </c>
      <c r="C222" s="45">
        <f>A222-WEEKDAY(A222,2)+1</f>
        <v/>
      </c>
      <c r="D222" s="44">
        <f>YEAR(A222)&amp;"-"&amp;TEXT(MONTH(A222),"00")</f>
        <v/>
      </c>
      <c r="E222" s="46" t="n"/>
      <c r="F222" s="46" t="n"/>
      <c r="G222" s="47" t="n"/>
      <c r="H222" s="48" t="n"/>
      <c r="I222" s="49" t="n"/>
      <c r="J222" s="47" t="n"/>
      <c r="K222" s="50">
        <f>IF(AND(H222="",I222="",COUNTIF('Zmiany planu'!$C$4:$C$1000,$A222)=0),"",1+COUNTIF('Zmiany planu'!$C$4:$C$1000,$A222))</f>
        <v/>
      </c>
      <c r="L222" s="51">
        <f>IF(COUNTIF('Zmiany planu'!$C$4:$C$1000,$A222)=0,IF(H222="","",H222),INDEX('Zmiany planu'!$G$4:$G$1000,MATCH(INT($A222)&amp;"#"&amp;COUNTIF('Zmiany planu'!$C$4:$C$1000,$A222),'Zmiany planu'!$L$4:$L$1000,0))&amp;"")</f>
        <v/>
      </c>
      <c r="M222" s="52">
        <f>IF(COUNTIF('Zmiany planu'!$C$4:$C$1000,$A222)=0,IF(I222="","",I222),IF(INDEX('Zmiany planu'!$H$4:$H$1000,MATCH(INT($A222)&amp;"#"&amp;COUNTIF('Zmiany planu'!$C$4:$C$1000,$A222),'Zmiany planu'!$L$4:$L$1000,0))="",0,INDEX('Zmiany planu'!$H$4:$H$1000,MATCH(INT($A222)&amp;"#"&amp;COUNTIF('Zmiany planu'!$C$4:$C$1000,$A222),'Zmiany planu'!$L$4:$L$1000,0))))</f>
        <v/>
      </c>
      <c r="N222" s="53" t="n"/>
      <c r="O222" s="53" t="n"/>
      <c r="P222" s="54" t="n"/>
      <c r="Q222" s="55" t="n"/>
      <c r="R222" s="56">
        <f>IF(AND(N(P222)&gt;0,N(Q222)&gt;0),Q222/P222,"")</f>
        <v/>
      </c>
      <c r="S222" s="53" t="n"/>
      <c r="T222" s="53" t="n"/>
      <c r="U222" s="44">
        <f>IF(OR(N(S222)=0,N('Ustawienia'!$B$19)=0),"",IFERROR("Z"&amp;MATCH(S222,'Ustawienia'!$C$23:$C$27,1),"&lt;Z1"))</f>
        <v/>
      </c>
      <c r="V222" s="53" t="n"/>
      <c r="W222" s="44">
        <f>IF(AND(N(V222)&gt;0,N(Q222)&gt;0),ROUND(V222*Q222*1440,0),"")</f>
        <v/>
      </c>
      <c r="X222" s="53" t="n"/>
      <c r="Y222" s="53" t="n"/>
      <c r="Z222" s="53" t="n"/>
      <c r="AA222" s="57" t="n"/>
      <c r="AB222" s="53" t="n"/>
      <c r="AC222" s="58" t="n"/>
      <c r="AD222" s="57" t="n"/>
      <c r="AE222" s="53" t="n"/>
      <c r="AF222" s="58" t="n"/>
      <c r="AG222" s="53" t="n"/>
      <c r="AH222" s="58" t="n"/>
      <c r="AI222" s="58" t="n"/>
      <c r="AJ222" s="48" t="n"/>
    </row>
    <row r="223" outlineLevel="1">
      <c r="A223" s="43" t="n">
        <v>46476</v>
      </c>
      <c r="B223" s="44">
        <f>CHOOSE(WEEKDAY(A223,2),"pon","wt","śr","czw","pt","sob","ndz")</f>
        <v/>
      </c>
      <c r="C223" s="45">
        <f>A223-WEEKDAY(A223,2)+1</f>
        <v/>
      </c>
      <c r="D223" s="44">
        <f>YEAR(A223)&amp;"-"&amp;TEXT(MONTH(A223),"00")</f>
        <v/>
      </c>
      <c r="E223" s="46" t="n"/>
      <c r="F223" s="46" t="n"/>
      <c r="G223" s="47" t="n"/>
      <c r="H223" s="48" t="n"/>
      <c r="I223" s="49" t="n"/>
      <c r="J223" s="47" t="n"/>
      <c r="K223" s="50">
        <f>IF(AND(H223="",I223="",COUNTIF('Zmiany planu'!$C$4:$C$1000,$A223)=0),"",1+COUNTIF('Zmiany planu'!$C$4:$C$1000,$A223))</f>
        <v/>
      </c>
      <c r="L223" s="51">
        <f>IF(COUNTIF('Zmiany planu'!$C$4:$C$1000,$A223)=0,IF(H223="","",H223),INDEX('Zmiany planu'!$G$4:$G$1000,MATCH(INT($A223)&amp;"#"&amp;COUNTIF('Zmiany planu'!$C$4:$C$1000,$A223),'Zmiany planu'!$L$4:$L$1000,0))&amp;"")</f>
        <v/>
      </c>
      <c r="M223" s="52">
        <f>IF(COUNTIF('Zmiany planu'!$C$4:$C$1000,$A223)=0,IF(I223="","",I223),IF(INDEX('Zmiany planu'!$H$4:$H$1000,MATCH(INT($A223)&amp;"#"&amp;COUNTIF('Zmiany planu'!$C$4:$C$1000,$A223),'Zmiany planu'!$L$4:$L$1000,0))="",0,INDEX('Zmiany planu'!$H$4:$H$1000,MATCH(INT($A223)&amp;"#"&amp;COUNTIF('Zmiany planu'!$C$4:$C$1000,$A223),'Zmiany planu'!$L$4:$L$1000,0))))</f>
        <v/>
      </c>
      <c r="N223" s="53" t="n"/>
      <c r="O223" s="53" t="n"/>
      <c r="P223" s="54" t="n"/>
      <c r="Q223" s="55" t="n"/>
      <c r="R223" s="56">
        <f>IF(AND(N(P223)&gt;0,N(Q223)&gt;0),Q223/P223,"")</f>
        <v/>
      </c>
      <c r="S223" s="53" t="n"/>
      <c r="T223" s="53" t="n"/>
      <c r="U223" s="44">
        <f>IF(OR(N(S223)=0,N('Ustawienia'!$B$19)=0),"",IFERROR("Z"&amp;MATCH(S223,'Ustawienia'!$C$23:$C$27,1),"&lt;Z1"))</f>
        <v/>
      </c>
      <c r="V223" s="53" t="n"/>
      <c r="W223" s="44">
        <f>IF(AND(N(V223)&gt;0,N(Q223)&gt;0),ROUND(V223*Q223*1440,0),"")</f>
        <v/>
      </c>
      <c r="X223" s="53" t="n"/>
      <c r="Y223" s="53" t="n"/>
      <c r="Z223" s="53" t="n"/>
      <c r="AA223" s="57" t="n"/>
      <c r="AB223" s="53" t="n"/>
      <c r="AC223" s="58" t="n"/>
      <c r="AD223" s="57" t="n"/>
      <c r="AE223" s="53" t="n"/>
      <c r="AF223" s="58" t="n"/>
      <c r="AG223" s="53" t="n"/>
      <c r="AH223" s="58" t="n"/>
      <c r="AI223" s="58" t="n"/>
      <c r="AJ223" s="48" t="n"/>
    </row>
    <row r="224" outlineLevel="1">
      <c r="A224" s="43" t="n">
        <v>46477</v>
      </c>
      <c r="B224" s="44">
        <f>CHOOSE(WEEKDAY(A224,2),"pon","wt","śr","czw","pt","sob","ndz")</f>
        <v/>
      </c>
      <c r="C224" s="45">
        <f>A224-WEEKDAY(A224,2)+1</f>
        <v/>
      </c>
      <c r="D224" s="44">
        <f>YEAR(A224)&amp;"-"&amp;TEXT(MONTH(A224),"00")</f>
        <v/>
      </c>
      <c r="E224" s="46" t="n"/>
      <c r="F224" s="46" t="n"/>
      <c r="G224" s="47" t="n"/>
      <c r="H224" s="48" t="n"/>
      <c r="I224" s="49" t="n"/>
      <c r="J224" s="47" t="n"/>
      <c r="K224" s="50">
        <f>IF(AND(H224="",I224="",COUNTIF('Zmiany planu'!$C$4:$C$1000,$A224)=0),"",1+COUNTIF('Zmiany planu'!$C$4:$C$1000,$A224))</f>
        <v/>
      </c>
      <c r="L224" s="51">
        <f>IF(COUNTIF('Zmiany planu'!$C$4:$C$1000,$A224)=0,IF(H224="","",H224),INDEX('Zmiany planu'!$G$4:$G$1000,MATCH(INT($A224)&amp;"#"&amp;COUNTIF('Zmiany planu'!$C$4:$C$1000,$A224),'Zmiany planu'!$L$4:$L$1000,0))&amp;"")</f>
        <v/>
      </c>
      <c r="M224" s="52">
        <f>IF(COUNTIF('Zmiany planu'!$C$4:$C$1000,$A224)=0,IF(I224="","",I224),IF(INDEX('Zmiany planu'!$H$4:$H$1000,MATCH(INT($A224)&amp;"#"&amp;COUNTIF('Zmiany planu'!$C$4:$C$1000,$A224),'Zmiany planu'!$L$4:$L$1000,0))="",0,INDEX('Zmiany planu'!$H$4:$H$1000,MATCH(INT($A224)&amp;"#"&amp;COUNTIF('Zmiany planu'!$C$4:$C$1000,$A224),'Zmiany planu'!$L$4:$L$1000,0))))</f>
        <v/>
      </c>
      <c r="N224" s="53" t="n"/>
      <c r="O224" s="53" t="n"/>
      <c r="P224" s="54" t="n"/>
      <c r="Q224" s="55" t="n"/>
      <c r="R224" s="56">
        <f>IF(AND(N(P224)&gt;0,N(Q224)&gt;0),Q224/P224,"")</f>
        <v/>
      </c>
      <c r="S224" s="53" t="n"/>
      <c r="T224" s="53" t="n"/>
      <c r="U224" s="44">
        <f>IF(OR(N(S224)=0,N('Ustawienia'!$B$19)=0),"",IFERROR("Z"&amp;MATCH(S224,'Ustawienia'!$C$23:$C$27,1),"&lt;Z1"))</f>
        <v/>
      </c>
      <c r="V224" s="53" t="n"/>
      <c r="W224" s="44">
        <f>IF(AND(N(V224)&gt;0,N(Q224)&gt;0),ROUND(V224*Q224*1440,0),"")</f>
        <v/>
      </c>
      <c r="X224" s="53" t="n"/>
      <c r="Y224" s="53" t="n"/>
      <c r="Z224" s="53" t="n"/>
      <c r="AA224" s="57" t="n"/>
      <c r="AB224" s="53" t="n"/>
      <c r="AC224" s="58" t="n"/>
      <c r="AD224" s="57" t="n"/>
      <c r="AE224" s="53" t="n"/>
      <c r="AF224" s="58" t="n"/>
      <c r="AG224" s="53" t="n"/>
      <c r="AH224" s="58" t="n"/>
      <c r="AI224" s="58" t="n"/>
      <c r="AJ224" s="48" t="n"/>
    </row>
    <row r="225" ht="22" customHeight="1">
      <c r="A225" s="40" t="inlineStr">
        <is>
          <t>04.2027</t>
        </is>
      </c>
      <c r="B225" s="40" t="n"/>
      <c r="C225" s="40" t="n"/>
      <c r="D225" s="40" t="inlineStr">
        <is>
          <t>2027-04</t>
        </is>
      </c>
      <c r="E225" s="41">
        <f>SUMIFS($M$4:$M$1200,$D$4:$D$1200,$D225)</f>
        <v/>
      </c>
      <c r="F225" s="41">
        <f>SUMIFS($P$4:$P$1200,$D$4:$D$1200,$D225)</f>
        <v/>
      </c>
      <c r="G225" s="40" t="n"/>
      <c r="H225" s="42" t="inlineStr">
        <is>
          <t>KWIECIEŃ 2027</t>
        </is>
      </c>
      <c r="I225" s="40" t="n"/>
      <c r="J225" s="40" t="n"/>
      <c r="K225" s="40" t="n"/>
      <c r="L225" s="40">
        <f>IF(E225&gt;0,"Realizacja miesiąca: "&amp;ROUND(F225/E225*100,0)&amp;"%  ·  treningi: "&amp;COUNTIFS($D$4:$D$1200,$D225,$P$4:$P$1200,"&gt;0")&amp;"  ·  zmiany planu: "&amp;COUNTIFS('Zmiany planu'!$M$4:$M$1000,$D225),"")</f>
        <v/>
      </c>
      <c r="M225" s="40" t="n"/>
      <c r="N225" s="40" t="n"/>
      <c r="O225" s="40" t="n"/>
      <c r="P225" s="40" t="n"/>
      <c r="Q225" s="40" t="n"/>
      <c r="R225" s="40" t="n"/>
      <c r="S225" s="40" t="n"/>
      <c r="T225" s="40" t="n"/>
      <c r="U225" s="40" t="n"/>
      <c r="V225" s="40" t="n"/>
      <c r="W225" s="40" t="n"/>
      <c r="X225" s="40" t="n"/>
      <c r="Y225" s="40" t="n"/>
      <c r="Z225" s="40" t="n"/>
      <c r="AA225" s="40" t="n"/>
      <c r="AB225" s="40" t="n"/>
      <c r="AC225" s="40" t="n"/>
      <c r="AD225" s="40" t="n"/>
      <c r="AE225" s="40" t="n"/>
      <c r="AF225" s="40" t="n"/>
      <c r="AG225" s="40" t="n"/>
      <c r="AH225" s="40" t="n"/>
      <c r="AI225" s="40" t="n"/>
      <c r="AJ225" s="40" t="n"/>
    </row>
    <row r="226" outlineLevel="1">
      <c r="A226" s="43" t="n">
        <v>46478</v>
      </c>
      <c r="B226" s="44">
        <f>CHOOSE(WEEKDAY(A226,2),"pon","wt","śr","czw","pt","sob","ndz")</f>
        <v/>
      </c>
      <c r="C226" s="45">
        <f>A226-WEEKDAY(A226,2)+1</f>
        <v/>
      </c>
      <c r="D226" s="44">
        <f>YEAR(A226)&amp;"-"&amp;TEXT(MONTH(A226),"00")</f>
        <v/>
      </c>
      <c r="E226" s="46" t="n"/>
      <c r="F226" s="46" t="n"/>
      <c r="G226" s="47" t="n"/>
      <c r="H226" s="48" t="n"/>
      <c r="I226" s="49" t="n"/>
      <c r="J226" s="47" t="n"/>
      <c r="K226" s="50">
        <f>IF(AND(H226="",I226="",COUNTIF('Zmiany planu'!$C$4:$C$1000,$A226)=0),"",1+COUNTIF('Zmiany planu'!$C$4:$C$1000,$A226))</f>
        <v/>
      </c>
      <c r="L226" s="51">
        <f>IF(COUNTIF('Zmiany planu'!$C$4:$C$1000,$A226)=0,IF(H226="","",H226),INDEX('Zmiany planu'!$G$4:$G$1000,MATCH(INT($A226)&amp;"#"&amp;COUNTIF('Zmiany planu'!$C$4:$C$1000,$A226),'Zmiany planu'!$L$4:$L$1000,0))&amp;"")</f>
        <v/>
      </c>
      <c r="M226" s="52">
        <f>IF(COUNTIF('Zmiany planu'!$C$4:$C$1000,$A226)=0,IF(I226="","",I226),IF(INDEX('Zmiany planu'!$H$4:$H$1000,MATCH(INT($A226)&amp;"#"&amp;COUNTIF('Zmiany planu'!$C$4:$C$1000,$A226),'Zmiany planu'!$L$4:$L$1000,0))="",0,INDEX('Zmiany planu'!$H$4:$H$1000,MATCH(INT($A226)&amp;"#"&amp;COUNTIF('Zmiany planu'!$C$4:$C$1000,$A226),'Zmiany planu'!$L$4:$L$1000,0))))</f>
        <v/>
      </c>
      <c r="N226" s="53" t="n"/>
      <c r="O226" s="53" t="n"/>
      <c r="P226" s="54" t="n"/>
      <c r="Q226" s="55" t="n"/>
      <c r="R226" s="56">
        <f>IF(AND(N(P226)&gt;0,N(Q226)&gt;0),Q226/P226,"")</f>
        <v/>
      </c>
      <c r="S226" s="53" t="n"/>
      <c r="T226" s="53" t="n"/>
      <c r="U226" s="44">
        <f>IF(OR(N(S226)=0,N('Ustawienia'!$B$19)=0),"",IFERROR("Z"&amp;MATCH(S226,'Ustawienia'!$C$23:$C$27,1),"&lt;Z1"))</f>
        <v/>
      </c>
      <c r="V226" s="53" t="n"/>
      <c r="W226" s="44">
        <f>IF(AND(N(V226)&gt;0,N(Q226)&gt;0),ROUND(V226*Q226*1440,0),"")</f>
        <v/>
      </c>
      <c r="X226" s="53" t="n"/>
      <c r="Y226" s="53" t="n"/>
      <c r="Z226" s="53" t="n"/>
      <c r="AA226" s="57" t="n"/>
      <c r="AB226" s="53" t="n"/>
      <c r="AC226" s="58" t="n"/>
      <c r="AD226" s="57" t="n"/>
      <c r="AE226" s="53" t="n"/>
      <c r="AF226" s="58" t="n"/>
      <c r="AG226" s="53" t="n"/>
      <c r="AH226" s="58" t="n"/>
      <c r="AI226" s="58" t="n"/>
      <c r="AJ226" s="48" t="n"/>
    </row>
    <row r="227" outlineLevel="1">
      <c r="A227" s="43" t="n">
        <v>46479</v>
      </c>
      <c r="B227" s="44">
        <f>CHOOSE(WEEKDAY(A227,2),"pon","wt","śr","czw","pt","sob","ndz")</f>
        <v/>
      </c>
      <c r="C227" s="45">
        <f>A227-WEEKDAY(A227,2)+1</f>
        <v/>
      </c>
      <c r="D227" s="44">
        <f>YEAR(A227)&amp;"-"&amp;TEXT(MONTH(A227),"00")</f>
        <v/>
      </c>
      <c r="E227" s="46" t="n"/>
      <c r="F227" s="46" t="n"/>
      <c r="G227" s="47" t="n"/>
      <c r="H227" s="48" t="n"/>
      <c r="I227" s="49" t="n"/>
      <c r="J227" s="47" t="n"/>
      <c r="K227" s="50">
        <f>IF(AND(H227="",I227="",COUNTIF('Zmiany planu'!$C$4:$C$1000,$A227)=0),"",1+COUNTIF('Zmiany planu'!$C$4:$C$1000,$A227))</f>
        <v/>
      </c>
      <c r="L227" s="51">
        <f>IF(COUNTIF('Zmiany planu'!$C$4:$C$1000,$A227)=0,IF(H227="","",H227),INDEX('Zmiany planu'!$G$4:$G$1000,MATCH(INT($A227)&amp;"#"&amp;COUNTIF('Zmiany planu'!$C$4:$C$1000,$A227),'Zmiany planu'!$L$4:$L$1000,0))&amp;"")</f>
        <v/>
      </c>
      <c r="M227" s="52">
        <f>IF(COUNTIF('Zmiany planu'!$C$4:$C$1000,$A227)=0,IF(I227="","",I227),IF(INDEX('Zmiany planu'!$H$4:$H$1000,MATCH(INT($A227)&amp;"#"&amp;COUNTIF('Zmiany planu'!$C$4:$C$1000,$A227),'Zmiany planu'!$L$4:$L$1000,0))="",0,INDEX('Zmiany planu'!$H$4:$H$1000,MATCH(INT($A227)&amp;"#"&amp;COUNTIF('Zmiany planu'!$C$4:$C$1000,$A227),'Zmiany planu'!$L$4:$L$1000,0))))</f>
        <v/>
      </c>
      <c r="N227" s="53" t="n"/>
      <c r="O227" s="53" t="n"/>
      <c r="P227" s="54" t="n"/>
      <c r="Q227" s="55" t="n"/>
      <c r="R227" s="56">
        <f>IF(AND(N(P227)&gt;0,N(Q227)&gt;0),Q227/P227,"")</f>
        <v/>
      </c>
      <c r="S227" s="53" t="n"/>
      <c r="T227" s="53" t="n"/>
      <c r="U227" s="44">
        <f>IF(OR(N(S227)=0,N('Ustawienia'!$B$19)=0),"",IFERROR("Z"&amp;MATCH(S227,'Ustawienia'!$C$23:$C$27,1),"&lt;Z1"))</f>
        <v/>
      </c>
      <c r="V227" s="53" t="n"/>
      <c r="W227" s="44">
        <f>IF(AND(N(V227)&gt;0,N(Q227)&gt;0),ROUND(V227*Q227*1440,0),"")</f>
        <v/>
      </c>
      <c r="X227" s="53" t="n"/>
      <c r="Y227" s="53" t="n"/>
      <c r="Z227" s="53" t="n"/>
      <c r="AA227" s="57" t="n"/>
      <c r="AB227" s="53" t="n"/>
      <c r="AC227" s="58" t="n"/>
      <c r="AD227" s="57" t="n"/>
      <c r="AE227" s="53" t="n"/>
      <c r="AF227" s="58" t="n"/>
      <c r="AG227" s="53" t="n"/>
      <c r="AH227" s="58" t="n"/>
      <c r="AI227" s="58" t="n"/>
      <c r="AJ227" s="48" t="n"/>
    </row>
    <row r="228" outlineLevel="1">
      <c r="A228" s="43" t="n">
        <v>46480</v>
      </c>
      <c r="B228" s="44">
        <f>CHOOSE(WEEKDAY(A228,2),"pon","wt","śr","czw","pt","sob","ndz")</f>
        <v/>
      </c>
      <c r="C228" s="45">
        <f>A228-WEEKDAY(A228,2)+1</f>
        <v/>
      </c>
      <c r="D228" s="44">
        <f>YEAR(A228)&amp;"-"&amp;TEXT(MONTH(A228),"00")</f>
        <v/>
      </c>
      <c r="E228" s="46" t="n"/>
      <c r="F228" s="46" t="n"/>
      <c r="G228" s="47" t="n"/>
      <c r="H228" s="48" t="n"/>
      <c r="I228" s="49" t="n"/>
      <c r="J228" s="47" t="n"/>
      <c r="K228" s="50">
        <f>IF(AND(H228="",I228="",COUNTIF('Zmiany planu'!$C$4:$C$1000,$A228)=0),"",1+COUNTIF('Zmiany planu'!$C$4:$C$1000,$A228))</f>
        <v/>
      </c>
      <c r="L228" s="51">
        <f>IF(COUNTIF('Zmiany planu'!$C$4:$C$1000,$A228)=0,IF(H228="","",H228),INDEX('Zmiany planu'!$G$4:$G$1000,MATCH(INT($A228)&amp;"#"&amp;COUNTIF('Zmiany planu'!$C$4:$C$1000,$A228),'Zmiany planu'!$L$4:$L$1000,0))&amp;"")</f>
        <v/>
      </c>
      <c r="M228" s="52">
        <f>IF(COUNTIF('Zmiany planu'!$C$4:$C$1000,$A228)=0,IF(I228="","",I228),IF(INDEX('Zmiany planu'!$H$4:$H$1000,MATCH(INT($A228)&amp;"#"&amp;COUNTIF('Zmiany planu'!$C$4:$C$1000,$A228),'Zmiany planu'!$L$4:$L$1000,0))="",0,INDEX('Zmiany planu'!$H$4:$H$1000,MATCH(INT($A228)&amp;"#"&amp;COUNTIF('Zmiany planu'!$C$4:$C$1000,$A228),'Zmiany planu'!$L$4:$L$1000,0))))</f>
        <v/>
      </c>
      <c r="N228" s="53" t="n"/>
      <c r="O228" s="53" t="n"/>
      <c r="P228" s="54" t="n"/>
      <c r="Q228" s="55" t="n"/>
      <c r="R228" s="56">
        <f>IF(AND(N(P228)&gt;0,N(Q228)&gt;0),Q228/P228,"")</f>
        <v/>
      </c>
      <c r="S228" s="53" t="n"/>
      <c r="T228" s="53" t="n"/>
      <c r="U228" s="44">
        <f>IF(OR(N(S228)=0,N('Ustawienia'!$B$19)=0),"",IFERROR("Z"&amp;MATCH(S228,'Ustawienia'!$C$23:$C$27,1),"&lt;Z1"))</f>
        <v/>
      </c>
      <c r="V228" s="53" t="n"/>
      <c r="W228" s="44">
        <f>IF(AND(N(V228)&gt;0,N(Q228)&gt;0),ROUND(V228*Q228*1440,0),"")</f>
        <v/>
      </c>
      <c r="X228" s="53" t="n"/>
      <c r="Y228" s="53" t="n"/>
      <c r="Z228" s="53" t="n"/>
      <c r="AA228" s="57" t="n"/>
      <c r="AB228" s="53" t="n"/>
      <c r="AC228" s="58" t="n"/>
      <c r="AD228" s="57" t="n"/>
      <c r="AE228" s="53" t="n"/>
      <c r="AF228" s="58" t="n"/>
      <c r="AG228" s="53" t="n"/>
      <c r="AH228" s="58" t="n"/>
      <c r="AI228" s="58" t="n"/>
      <c r="AJ228" s="48" t="n"/>
    </row>
    <row r="229" outlineLevel="1">
      <c r="A229" s="59" t="n">
        <v>46481</v>
      </c>
      <c r="B229" s="60">
        <f>CHOOSE(WEEKDAY(A229,2),"pon","wt","śr","czw","pt","sob","ndz")</f>
        <v/>
      </c>
      <c r="C229" s="61">
        <f>A229-WEEKDAY(A229,2)+1</f>
        <v/>
      </c>
      <c r="D229" s="60">
        <f>YEAR(A229)&amp;"-"&amp;TEXT(MONTH(A229),"00")</f>
        <v/>
      </c>
      <c r="E229" s="62">
        <f>SUMIFS($M$4:$M$1200,$C$4:$C$1200,$C229)</f>
        <v/>
      </c>
      <c r="F229" s="62">
        <f>SUMIFS($P$4:$P$1200,$C$4:$C$1200,$C229)</f>
        <v/>
      </c>
      <c r="G229" s="63" t="n"/>
      <c r="H229" s="64" t="n"/>
      <c r="I229" s="65" t="n"/>
      <c r="J229" s="63" t="n"/>
      <c r="K229" s="66">
        <f>IF(AND(H229="",I229="",COUNTIF('Zmiany planu'!$C$4:$C$1000,$A229)=0),"",1+COUNTIF('Zmiany planu'!$C$4:$C$1000,$A229))</f>
        <v/>
      </c>
      <c r="L229" s="67">
        <f>IF(COUNTIF('Zmiany planu'!$C$4:$C$1000,$A229)=0,IF(H229="","",H229),INDEX('Zmiany planu'!$G$4:$G$1000,MATCH(INT($A229)&amp;"#"&amp;COUNTIF('Zmiany planu'!$C$4:$C$1000,$A229),'Zmiany planu'!$L$4:$L$1000,0))&amp;"")</f>
        <v/>
      </c>
      <c r="M229" s="68">
        <f>IF(COUNTIF('Zmiany planu'!$C$4:$C$1000,$A229)=0,IF(I229="","",I229),IF(INDEX('Zmiany planu'!$H$4:$H$1000,MATCH(INT($A229)&amp;"#"&amp;COUNTIF('Zmiany planu'!$C$4:$C$1000,$A229),'Zmiany planu'!$L$4:$L$1000,0))="",0,INDEX('Zmiany planu'!$H$4:$H$1000,MATCH(INT($A229)&amp;"#"&amp;COUNTIF('Zmiany planu'!$C$4:$C$1000,$A229),'Zmiany planu'!$L$4:$L$1000,0))))</f>
        <v/>
      </c>
      <c r="N229" s="69" t="n"/>
      <c r="O229" s="69" t="n"/>
      <c r="P229" s="70" t="n"/>
      <c r="Q229" s="71" t="n"/>
      <c r="R229" s="72">
        <f>IF(AND(N(P229)&gt;0,N(Q229)&gt;0),Q229/P229,"")</f>
        <v/>
      </c>
      <c r="S229" s="69" t="n"/>
      <c r="T229" s="69" t="n"/>
      <c r="U229" s="60">
        <f>IF(OR(N(S229)=0,N('Ustawienia'!$B$19)=0),"",IFERROR("Z"&amp;MATCH(S229,'Ustawienia'!$C$23:$C$27,1),"&lt;Z1"))</f>
        <v/>
      </c>
      <c r="V229" s="69" t="n"/>
      <c r="W229" s="60">
        <f>IF(AND(N(V229)&gt;0,N(Q229)&gt;0),ROUND(V229*Q229*1440,0),"")</f>
        <v/>
      </c>
      <c r="X229" s="69" t="n"/>
      <c r="Y229" s="69" t="n"/>
      <c r="Z229" s="69" t="n"/>
      <c r="AA229" s="73" t="n"/>
      <c r="AB229" s="69" t="n"/>
      <c r="AC229" s="74" t="n"/>
      <c r="AD229" s="73" t="n"/>
      <c r="AE229" s="69" t="n"/>
      <c r="AF229" s="74" t="n"/>
      <c r="AG229" s="69" t="n"/>
      <c r="AH229" s="74" t="n"/>
      <c r="AI229" s="74" t="n"/>
      <c r="AJ229" s="64" t="n"/>
    </row>
    <row r="230" outlineLevel="1">
      <c r="A230" s="43" t="n">
        <v>46482</v>
      </c>
      <c r="B230" s="44">
        <f>CHOOSE(WEEKDAY(A230,2),"pon","wt","śr","czw","pt","sob","ndz")</f>
        <v/>
      </c>
      <c r="C230" s="45">
        <f>A230-WEEKDAY(A230,2)+1</f>
        <v/>
      </c>
      <c r="D230" s="44">
        <f>YEAR(A230)&amp;"-"&amp;TEXT(MONTH(A230),"00")</f>
        <v/>
      </c>
      <c r="E230" s="46" t="n"/>
      <c r="F230" s="46" t="n"/>
      <c r="G230" s="47" t="n"/>
      <c r="H230" s="48" t="n"/>
      <c r="I230" s="49" t="n"/>
      <c r="J230" s="47" t="n"/>
      <c r="K230" s="50">
        <f>IF(AND(H230="",I230="",COUNTIF('Zmiany planu'!$C$4:$C$1000,$A230)=0),"",1+COUNTIF('Zmiany planu'!$C$4:$C$1000,$A230))</f>
        <v/>
      </c>
      <c r="L230" s="51">
        <f>IF(COUNTIF('Zmiany planu'!$C$4:$C$1000,$A230)=0,IF(H230="","",H230),INDEX('Zmiany planu'!$G$4:$G$1000,MATCH(INT($A230)&amp;"#"&amp;COUNTIF('Zmiany planu'!$C$4:$C$1000,$A230),'Zmiany planu'!$L$4:$L$1000,0))&amp;"")</f>
        <v/>
      </c>
      <c r="M230" s="52">
        <f>IF(COUNTIF('Zmiany planu'!$C$4:$C$1000,$A230)=0,IF(I230="","",I230),IF(INDEX('Zmiany planu'!$H$4:$H$1000,MATCH(INT($A230)&amp;"#"&amp;COUNTIF('Zmiany planu'!$C$4:$C$1000,$A230),'Zmiany planu'!$L$4:$L$1000,0))="",0,INDEX('Zmiany planu'!$H$4:$H$1000,MATCH(INT($A230)&amp;"#"&amp;COUNTIF('Zmiany planu'!$C$4:$C$1000,$A230),'Zmiany planu'!$L$4:$L$1000,0))))</f>
        <v/>
      </c>
      <c r="N230" s="53" t="n"/>
      <c r="O230" s="53" t="n"/>
      <c r="P230" s="54" t="n"/>
      <c r="Q230" s="55" t="n"/>
      <c r="R230" s="56">
        <f>IF(AND(N(P230)&gt;0,N(Q230)&gt;0),Q230/P230,"")</f>
        <v/>
      </c>
      <c r="S230" s="53" t="n"/>
      <c r="T230" s="53" t="n"/>
      <c r="U230" s="44">
        <f>IF(OR(N(S230)=0,N('Ustawienia'!$B$19)=0),"",IFERROR("Z"&amp;MATCH(S230,'Ustawienia'!$C$23:$C$27,1),"&lt;Z1"))</f>
        <v/>
      </c>
      <c r="V230" s="53" t="n"/>
      <c r="W230" s="44">
        <f>IF(AND(N(V230)&gt;0,N(Q230)&gt;0),ROUND(V230*Q230*1440,0),"")</f>
        <v/>
      </c>
      <c r="X230" s="53" t="n"/>
      <c r="Y230" s="53" t="n"/>
      <c r="Z230" s="53" t="n"/>
      <c r="AA230" s="57" t="n"/>
      <c r="AB230" s="53" t="n"/>
      <c r="AC230" s="58" t="n"/>
      <c r="AD230" s="57" t="n"/>
      <c r="AE230" s="53" t="n"/>
      <c r="AF230" s="58" t="n"/>
      <c r="AG230" s="53" t="n"/>
      <c r="AH230" s="58" t="n"/>
      <c r="AI230" s="58" t="n"/>
      <c r="AJ230" s="48" t="n"/>
    </row>
    <row r="231" outlineLevel="1">
      <c r="A231" s="43" t="n">
        <v>46483</v>
      </c>
      <c r="B231" s="44">
        <f>CHOOSE(WEEKDAY(A231,2),"pon","wt","śr","czw","pt","sob","ndz")</f>
        <v/>
      </c>
      <c r="C231" s="45">
        <f>A231-WEEKDAY(A231,2)+1</f>
        <v/>
      </c>
      <c r="D231" s="44">
        <f>YEAR(A231)&amp;"-"&amp;TEXT(MONTH(A231),"00")</f>
        <v/>
      </c>
      <c r="E231" s="46" t="n"/>
      <c r="F231" s="46" t="n"/>
      <c r="G231" s="47" t="n"/>
      <c r="H231" s="48" t="n"/>
      <c r="I231" s="49" t="n"/>
      <c r="J231" s="47" t="n"/>
      <c r="K231" s="50">
        <f>IF(AND(H231="",I231="",COUNTIF('Zmiany planu'!$C$4:$C$1000,$A231)=0),"",1+COUNTIF('Zmiany planu'!$C$4:$C$1000,$A231))</f>
        <v/>
      </c>
      <c r="L231" s="51">
        <f>IF(COUNTIF('Zmiany planu'!$C$4:$C$1000,$A231)=0,IF(H231="","",H231),INDEX('Zmiany planu'!$G$4:$G$1000,MATCH(INT($A231)&amp;"#"&amp;COUNTIF('Zmiany planu'!$C$4:$C$1000,$A231),'Zmiany planu'!$L$4:$L$1000,0))&amp;"")</f>
        <v/>
      </c>
      <c r="M231" s="52">
        <f>IF(COUNTIF('Zmiany planu'!$C$4:$C$1000,$A231)=0,IF(I231="","",I231),IF(INDEX('Zmiany planu'!$H$4:$H$1000,MATCH(INT($A231)&amp;"#"&amp;COUNTIF('Zmiany planu'!$C$4:$C$1000,$A231),'Zmiany planu'!$L$4:$L$1000,0))="",0,INDEX('Zmiany planu'!$H$4:$H$1000,MATCH(INT($A231)&amp;"#"&amp;COUNTIF('Zmiany planu'!$C$4:$C$1000,$A231),'Zmiany planu'!$L$4:$L$1000,0))))</f>
        <v/>
      </c>
      <c r="N231" s="53" t="n"/>
      <c r="O231" s="53" t="n"/>
      <c r="P231" s="54" t="n"/>
      <c r="Q231" s="55" t="n"/>
      <c r="R231" s="56">
        <f>IF(AND(N(P231)&gt;0,N(Q231)&gt;0),Q231/P231,"")</f>
        <v/>
      </c>
      <c r="S231" s="53" t="n"/>
      <c r="T231" s="53" t="n"/>
      <c r="U231" s="44">
        <f>IF(OR(N(S231)=0,N('Ustawienia'!$B$19)=0),"",IFERROR("Z"&amp;MATCH(S231,'Ustawienia'!$C$23:$C$27,1),"&lt;Z1"))</f>
        <v/>
      </c>
      <c r="V231" s="53" t="n"/>
      <c r="W231" s="44">
        <f>IF(AND(N(V231)&gt;0,N(Q231)&gt;0),ROUND(V231*Q231*1440,0),"")</f>
        <v/>
      </c>
      <c r="X231" s="53" t="n"/>
      <c r="Y231" s="53" t="n"/>
      <c r="Z231" s="53" t="n"/>
      <c r="AA231" s="57" t="n"/>
      <c r="AB231" s="53" t="n"/>
      <c r="AC231" s="58" t="n"/>
      <c r="AD231" s="57" t="n"/>
      <c r="AE231" s="53" t="n"/>
      <c r="AF231" s="58" t="n"/>
      <c r="AG231" s="53" t="n"/>
      <c r="AH231" s="58" t="n"/>
      <c r="AI231" s="58" t="n"/>
      <c r="AJ231" s="48" t="n"/>
    </row>
    <row r="232" outlineLevel="1">
      <c r="A232" s="43" t="n">
        <v>46484</v>
      </c>
      <c r="B232" s="44">
        <f>CHOOSE(WEEKDAY(A232,2),"pon","wt","śr","czw","pt","sob","ndz")</f>
        <v/>
      </c>
      <c r="C232" s="45">
        <f>A232-WEEKDAY(A232,2)+1</f>
        <v/>
      </c>
      <c r="D232" s="44">
        <f>YEAR(A232)&amp;"-"&amp;TEXT(MONTH(A232),"00")</f>
        <v/>
      </c>
      <c r="E232" s="46" t="n"/>
      <c r="F232" s="46" t="n"/>
      <c r="G232" s="47" t="n"/>
      <c r="H232" s="48" t="n"/>
      <c r="I232" s="49" t="n"/>
      <c r="J232" s="47" t="n"/>
      <c r="K232" s="50">
        <f>IF(AND(H232="",I232="",COUNTIF('Zmiany planu'!$C$4:$C$1000,$A232)=0),"",1+COUNTIF('Zmiany planu'!$C$4:$C$1000,$A232))</f>
        <v/>
      </c>
      <c r="L232" s="51">
        <f>IF(COUNTIF('Zmiany planu'!$C$4:$C$1000,$A232)=0,IF(H232="","",H232),INDEX('Zmiany planu'!$G$4:$G$1000,MATCH(INT($A232)&amp;"#"&amp;COUNTIF('Zmiany planu'!$C$4:$C$1000,$A232),'Zmiany planu'!$L$4:$L$1000,0))&amp;"")</f>
        <v/>
      </c>
      <c r="M232" s="52">
        <f>IF(COUNTIF('Zmiany planu'!$C$4:$C$1000,$A232)=0,IF(I232="","",I232),IF(INDEX('Zmiany planu'!$H$4:$H$1000,MATCH(INT($A232)&amp;"#"&amp;COUNTIF('Zmiany planu'!$C$4:$C$1000,$A232),'Zmiany planu'!$L$4:$L$1000,0))="",0,INDEX('Zmiany planu'!$H$4:$H$1000,MATCH(INT($A232)&amp;"#"&amp;COUNTIF('Zmiany planu'!$C$4:$C$1000,$A232),'Zmiany planu'!$L$4:$L$1000,0))))</f>
        <v/>
      </c>
      <c r="N232" s="53" t="n"/>
      <c r="O232" s="53" t="n"/>
      <c r="P232" s="54" t="n"/>
      <c r="Q232" s="55" t="n"/>
      <c r="R232" s="56">
        <f>IF(AND(N(P232)&gt;0,N(Q232)&gt;0),Q232/P232,"")</f>
        <v/>
      </c>
      <c r="S232" s="53" t="n"/>
      <c r="T232" s="53" t="n"/>
      <c r="U232" s="44">
        <f>IF(OR(N(S232)=0,N('Ustawienia'!$B$19)=0),"",IFERROR("Z"&amp;MATCH(S232,'Ustawienia'!$C$23:$C$27,1),"&lt;Z1"))</f>
        <v/>
      </c>
      <c r="V232" s="53" t="n"/>
      <c r="W232" s="44">
        <f>IF(AND(N(V232)&gt;0,N(Q232)&gt;0),ROUND(V232*Q232*1440,0),"")</f>
        <v/>
      </c>
      <c r="X232" s="53" t="n"/>
      <c r="Y232" s="53" t="n"/>
      <c r="Z232" s="53" t="n"/>
      <c r="AA232" s="57" t="n"/>
      <c r="AB232" s="53" t="n"/>
      <c r="AC232" s="58" t="n"/>
      <c r="AD232" s="57" t="n"/>
      <c r="AE232" s="53" t="n"/>
      <c r="AF232" s="58" t="n"/>
      <c r="AG232" s="53" t="n"/>
      <c r="AH232" s="58" t="n"/>
      <c r="AI232" s="58" t="n"/>
      <c r="AJ232" s="48" t="n"/>
    </row>
    <row r="233" outlineLevel="1">
      <c r="A233" s="43" t="n">
        <v>46485</v>
      </c>
      <c r="B233" s="44">
        <f>CHOOSE(WEEKDAY(A233,2),"pon","wt","śr","czw","pt","sob","ndz")</f>
        <v/>
      </c>
      <c r="C233" s="45">
        <f>A233-WEEKDAY(A233,2)+1</f>
        <v/>
      </c>
      <c r="D233" s="44">
        <f>YEAR(A233)&amp;"-"&amp;TEXT(MONTH(A233),"00")</f>
        <v/>
      </c>
      <c r="E233" s="46" t="n"/>
      <c r="F233" s="46" t="n"/>
      <c r="G233" s="47" t="n"/>
      <c r="H233" s="48" t="n"/>
      <c r="I233" s="49" t="n"/>
      <c r="J233" s="47" t="n"/>
      <c r="K233" s="50">
        <f>IF(AND(H233="",I233="",COUNTIF('Zmiany planu'!$C$4:$C$1000,$A233)=0),"",1+COUNTIF('Zmiany planu'!$C$4:$C$1000,$A233))</f>
        <v/>
      </c>
      <c r="L233" s="51">
        <f>IF(COUNTIF('Zmiany planu'!$C$4:$C$1000,$A233)=0,IF(H233="","",H233),INDEX('Zmiany planu'!$G$4:$G$1000,MATCH(INT($A233)&amp;"#"&amp;COUNTIF('Zmiany planu'!$C$4:$C$1000,$A233),'Zmiany planu'!$L$4:$L$1000,0))&amp;"")</f>
        <v/>
      </c>
      <c r="M233" s="52">
        <f>IF(COUNTIF('Zmiany planu'!$C$4:$C$1000,$A233)=0,IF(I233="","",I233),IF(INDEX('Zmiany planu'!$H$4:$H$1000,MATCH(INT($A233)&amp;"#"&amp;COUNTIF('Zmiany planu'!$C$4:$C$1000,$A233),'Zmiany planu'!$L$4:$L$1000,0))="",0,INDEX('Zmiany planu'!$H$4:$H$1000,MATCH(INT($A233)&amp;"#"&amp;COUNTIF('Zmiany planu'!$C$4:$C$1000,$A233),'Zmiany planu'!$L$4:$L$1000,0))))</f>
        <v/>
      </c>
      <c r="N233" s="53" t="n"/>
      <c r="O233" s="53" t="n"/>
      <c r="P233" s="54" t="n"/>
      <c r="Q233" s="55" t="n"/>
      <c r="R233" s="56">
        <f>IF(AND(N(P233)&gt;0,N(Q233)&gt;0),Q233/P233,"")</f>
        <v/>
      </c>
      <c r="S233" s="53" t="n"/>
      <c r="T233" s="53" t="n"/>
      <c r="U233" s="44">
        <f>IF(OR(N(S233)=0,N('Ustawienia'!$B$19)=0),"",IFERROR("Z"&amp;MATCH(S233,'Ustawienia'!$C$23:$C$27,1),"&lt;Z1"))</f>
        <v/>
      </c>
      <c r="V233" s="53" t="n"/>
      <c r="W233" s="44">
        <f>IF(AND(N(V233)&gt;0,N(Q233)&gt;0),ROUND(V233*Q233*1440,0),"")</f>
        <v/>
      </c>
      <c r="X233" s="53" t="n"/>
      <c r="Y233" s="53" t="n"/>
      <c r="Z233" s="53" t="n"/>
      <c r="AA233" s="57" t="n"/>
      <c r="AB233" s="53" t="n"/>
      <c r="AC233" s="58" t="n"/>
      <c r="AD233" s="57" t="n"/>
      <c r="AE233" s="53" t="n"/>
      <c r="AF233" s="58" t="n"/>
      <c r="AG233" s="53" t="n"/>
      <c r="AH233" s="58" t="n"/>
      <c r="AI233" s="58" t="n"/>
      <c r="AJ233" s="48" t="n"/>
    </row>
    <row r="234" outlineLevel="1">
      <c r="A234" s="43" t="n">
        <v>46486</v>
      </c>
      <c r="B234" s="44">
        <f>CHOOSE(WEEKDAY(A234,2),"pon","wt","śr","czw","pt","sob","ndz")</f>
        <v/>
      </c>
      <c r="C234" s="45">
        <f>A234-WEEKDAY(A234,2)+1</f>
        <v/>
      </c>
      <c r="D234" s="44">
        <f>YEAR(A234)&amp;"-"&amp;TEXT(MONTH(A234),"00")</f>
        <v/>
      </c>
      <c r="E234" s="46" t="n"/>
      <c r="F234" s="46" t="n"/>
      <c r="G234" s="47" t="n"/>
      <c r="H234" s="48" t="n"/>
      <c r="I234" s="49" t="n"/>
      <c r="J234" s="47" t="n"/>
      <c r="K234" s="50">
        <f>IF(AND(H234="",I234="",COUNTIF('Zmiany planu'!$C$4:$C$1000,$A234)=0),"",1+COUNTIF('Zmiany planu'!$C$4:$C$1000,$A234))</f>
        <v/>
      </c>
      <c r="L234" s="51">
        <f>IF(COUNTIF('Zmiany planu'!$C$4:$C$1000,$A234)=0,IF(H234="","",H234),INDEX('Zmiany planu'!$G$4:$G$1000,MATCH(INT($A234)&amp;"#"&amp;COUNTIF('Zmiany planu'!$C$4:$C$1000,$A234),'Zmiany planu'!$L$4:$L$1000,0))&amp;"")</f>
        <v/>
      </c>
      <c r="M234" s="52">
        <f>IF(COUNTIF('Zmiany planu'!$C$4:$C$1000,$A234)=0,IF(I234="","",I234),IF(INDEX('Zmiany planu'!$H$4:$H$1000,MATCH(INT($A234)&amp;"#"&amp;COUNTIF('Zmiany planu'!$C$4:$C$1000,$A234),'Zmiany planu'!$L$4:$L$1000,0))="",0,INDEX('Zmiany planu'!$H$4:$H$1000,MATCH(INT($A234)&amp;"#"&amp;COUNTIF('Zmiany planu'!$C$4:$C$1000,$A234),'Zmiany planu'!$L$4:$L$1000,0))))</f>
        <v/>
      </c>
      <c r="N234" s="53" t="n"/>
      <c r="O234" s="53" t="n"/>
      <c r="P234" s="54" t="n"/>
      <c r="Q234" s="55" t="n"/>
      <c r="R234" s="56">
        <f>IF(AND(N(P234)&gt;0,N(Q234)&gt;0),Q234/P234,"")</f>
        <v/>
      </c>
      <c r="S234" s="53" t="n"/>
      <c r="T234" s="53" t="n"/>
      <c r="U234" s="44">
        <f>IF(OR(N(S234)=0,N('Ustawienia'!$B$19)=0),"",IFERROR("Z"&amp;MATCH(S234,'Ustawienia'!$C$23:$C$27,1),"&lt;Z1"))</f>
        <v/>
      </c>
      <c r="V234" s="53" t="n"/>
      <c r="W234" s="44">
        <f>IF(AND(N(V234)&gt;0,N(Q234)&gt;0),ROUND(V234*Q234*1440,0),"")</f>
        <v/>
      </c>
      <c r="X234" s="53" t="n"/>
      <c r="Y234" s="53" t="n"/>
      <c r="Z234" s="53" t="n"/>
      <c r="AA234" s="57" t="n"/>
      <c r="AB234" s="53" t="n"/>
      <c r="AC234" s="58" t="n"/>
      <c r="AD234" s="57" t="n"/>
      <c r="AE234" s="53" t="n"/>
      <c r="AF234" s="58" t="n"/>
      <c r="AG234" s="53" t="n"/>
      <c r="AH234" s="58" t="n"/>
      <c r="AI234" s="58" t="n"/>
      <c r="AJ234" s="48" t="n"/>
    </row>
    <row r="235" outlineLevel="1">
      <c r="A235" s="43" t="n">
        <v>46487</v>
      </c>
      <c r="B235" s="44">
        <f>CHOOSE(WEEKDAY(A235,2),"pon","wt","śr","czw","pt","sob","ndz")</f>
        <v/>
      </c>
      <c r="C235" s="45">
        <f>A235-WEEKDAY(A235,2)+1</f>
        <v/>
      </c>
      <c r="D235" s="44">
        <f>YEAR(A235)&amp;"-"&amp;TEXT(MONTH(A235),"00")</f>
        <v/>
      </c>
      <c r="E235" s="46" t="n"/>
      <c r="F235" s="46" t="n"/>
      <c r="G235" s="47" t="n"/>
      <c r="H235" s="48" t="n"/>
      <c r="I235" s="49" t="n"/>
      <c r="J235" s="47" t="n"/>
      <c r="K235" s="50">
        <f>IF(AND(H235="",I235="",COUNTIF('Zmiany planu'!$C$4:$C$1000,$A235)=0),"",1+COUNTIF('Zmiany planu'!$C$4:$C$1000,$A235))</f>
        <v/>
      </c>
      <c r="L235" s="51">
        <f>IF(COUNTIF('Zmiany planu'!$C$4:$C$1000,$A235)=0,IF(H235="","",H235),INDEX('Zmiany planu'!$G$4:$G$1000,MATCH(INT($A235)&amp;"#"&amp;COUNTIF('Zmiany planu'!$C$4:$C$1000,$A235),'Zmiany planu'!$L$4:$L$1000,0))&amp;"")</f>
        <v/>
      </c>
      <c r="M235" s="52">
        <f>IF(COUNTIF('Zmiany planu'!$C$4:$C$1000,$A235)=0,IF(I235="","",I235),IF(INDEX('Zmiany planu'!$H$4:$H$1000,MATCH(INT($A235)&amp;"#"&amp;COUNTIF('Zmiany planu'!$C$4:$C$1000,$A235),'Zmiany planu'!$L$4:$L$1000,0))="",0,INDEX('Zmiany planu'!$H$4:$H$1000,MATCH(INT($A235)&amp;"#"&amp;COUNTIF('Zmiany planu'!$C$4:$C$1000,$A235),'Zmiany planu'!$L$4:$L$1000,0))))</f>
        <v/>
      </c>
      <c r="N235" s="53" t="n"/>
      <c r="O235" s="53" t="n"/>
      <c r="P235" s="54" t="n"/>
      <c r="Q235" s="55" t="n"/>
      <c r="R235" s="56">
        <f>IF(AND(N(P235)&gt;0,N(Q235)&gt;0),Q235/P235,"")</f>
        <v/>
      </c>
      <c r="S235" s="53" t="n"/>
      <c r="T235" s="53" t="n"/>
      <c r="U235" s="44">
        <f>IF(OR(N(S235)=0,N('Ustawienia'!$B$19)=0),"",IFERROR("Z"&amp;MATCH(S235,'Ustawienia'!$C$23:$C$27,1),"&lt;Z1"))</f>
        <v/>
      </c>
      <c r="V235" s="53" t="n"/>
      <c r="W235" s="44">
        <f>IF(AND(N(V235)&gt;0,N(Q235)&gt;0),ROUND(V235*Q235*1440,0),"")</f>
        <v/>
      </c>
      <c r="X235" s="53" t="n"/>
      <c r="Y235" s="53" t="n"/>
      <c r="Z235" s="53" t="n"/>
      <c r="AA235" s="57" t="n"/>
      <c r="AB235" s="53" t="n"/>
      <c r="AC235" s="58" t="n"/>
      <c r="AD235" s="57" t="n"/>
      <c r="AE235" s="53" t="n"/>
      <c r="AF235" s="58" t="n"/>
      <c r="AG235" s="53" t="n"/>
      <c r="AH235" s="58" t="n"/>
      <c r="AI235" s="58" t="n"/>
      <c r="AJ235" s="48" t="n"/>
    </row>
    <row r="236" outlineLevel="1">
      <c r="A236" s="59" t="n">
        <v>46488</v>
      </c>
      <c r="B236" s="60">
        <f>CHOOSE(WEEKDAY(A236,2),"pon","wt","śr","czw","pt","sob","ndz")</f>
        <v/>
      </c>
      <c r="C236" s="61">
        <f>A236-WEEKDAY(A236,2)+1</f>
        <v/>
      </c>
      <c r="D236" s="60">
        <f>YEAR(A236)&amp;"-"&amp;TEXT(MONTH(A236),"00")</f>
        <v/>
      </c>
      <c r="E236" s="62">
        <f>SUMIFS($M$4:$M$1200,$C$4:$C$1200,$C236)</f>
        <v/>
      </c>
      <c r="F236" s="62">
        <f>SUMIFS($P$4:$P$1200,$C$4:$C$1200,$C236)</f>
        <v/>
      </c>
      <c r="G236" s="63" t="n"/>
      <c r="H236" s="64" t="n"/>
      <c r="I236" s="65" t="n"/>
      <c r="J236" s="63" t="n"/>
      <c r="K236" s="66">
        <f>IF(AND(H236="",I236="",COUNTIF('Zmiany planu'!$C$4:$C$1000,$A236)=0),"",1+COUNTIF('Zmiany planu'!$C$4:$C$1000,$A236))</f>
        <v/>
      </c>
      <c r="L236" s="67">
        <f>IF(COUNTIF('Zmiany planu'!$C$4:$C$1000,$A236)=0,IF(H236="","",H236),INDEX('Zmiany planu'!$G$4:$G$1000,MATCH(INT($A236)&amp;"#"&amp;COUNTIF('Zmiany planu'!$C$4:$C$1000,$A236),'Zmiany planu'!$L$4:$L$1000,0))&amp;"")</f>
        <v/>
      </c>
      <c r="M236" s="68">
        <f>IF(COUNTIF('Zmiany planu'!$C$4:$C$1000,$A236)=0,IF(I236="","",I236),IF(INDEX('Zmiany planu'!$H$4:$H$1000,MATCH(INT($A236)&amp;"#"&amp;COUNTIF('Zmiany planu'!$C$4:$C$1000,$A236),'Zmiany planu'!$L$4:$L$1000,0))="",0,INDEX('Zmiany planu'!$H$4:$H$1000,MATCH(INT($A236)&amp;"#"&amp;COUNTIF('Zmiany planu'!$C$4:$C$1000,$A236),'Zmiany planu'!$L$4:$L$1000,0))))</f>
        <v/>
      </c>
      <c r="N236" s="69" t="n"/>
      <c r="O236" s="69" t="n"/>
      <c r="P236" s="70" t="n"/>
      <c r="Q236" s="71" t="n"/>
      <c r="R236" s="72">
        <f>IF(AND(N(P236)&gt;0,N(Q236)&gt;0),Q236/P236,"")</f>
        <v/>
      </c>
      <c r="S236" s="69" t="n"/>
      <c r="T236" s="69" t="n"/>
      <c r="U236" s="60">
        <f>IF(OR(N(S236)=0,N('Ustawienia'!$B$19)=0),"",IFERROR("Z"&amp;MATCH(S236,'Ustawienia'!$C$23:$C$27,1),"&lt;Z1"))</f>
        <v/>
      </c>
      <c r="V236" s="69" t="n"/>
      <c r="W236" s="60">
        <f>IF(AND(N(V236)&gt;0,N(Q236)&gt;0),ROUND(V236*Q236*1440,0),"")</f>
        <v/>
      </c>
      <c r="X236" s="69" t="n"/>
      <c r="Y236" s="69" t="n"/>
      <c r="Z236" s="69" t="n"/>
      <c r="AA236" s="73" t="n"/>
      <c r="AB236" s="69" t="n"/>
      <c r="AC236" s="74" t="n"/>
      <c r="AD236" s="73" t="n"/>
      <c r="AE236" s="69" t="n"/>
      <c r="AF236" s="74" t="n"/>
      <c r="AG236" s="69" t="n"/>
      <c r="AH236" s="74" t="n"/>
      <c r="AI236" s="74" t="n"/>
      <c r="AJ236" s="64" t="n"/>
    </row>
    <row r="237" outlineLevel="1">
      <c r="A237" s="43" t="n">
        <v>46489</v>
      </c>
      <c r="B237" s="44">
        <f>CHOOSE(WEEKDAY(A237,2),"pon","wt","śr","czw","pt","sob","ndz")</f>
        <v/>
      </c>
      <c r="C237" s="45">
        <f>A237-WEEKDAY(A237,2)+1</f>
        <v/>
      </c>
      <c r="D237" s="44">
        <f>YEAR(A237)&amp;"-"&amp;TEXT(MONTH(A237),"00")</f>
        <v/>
      </c>
      <c r="E237" s="46" t="n"/>
      <c r="F237" s="46" t="n"/>
      <c r="G237" s="47" t="n"/>
      <c r="H237" s="48" t="n"/>
      <c r="I237" s="49" t="n"/>
      <c r="J237" s="47" t="n"/>
      <c r="K237" s="50">
        <f>IF(AND(H237="",I237="",COUNTIF('Zmiany planu'!$C$4:$C$1000,$A237)=0),"",1+COUNTIF('Zmiany planu'!$C$4:$C$1000,$A237))</f>
        <v/>
      </c>
      <c r="L237" s="51">
        <f>IF(COUNTIF('Zmiany planu'!$C$4:$C$1000,$A237)=0,IF(H237="","",H237),INDEX('Zmiany planu'!$G$4:$G$1000,MATCH(INT($A237)&amp;"#"&amp;COUNTIF('Zmiany planu'!$C$4:$C$1000,$A237),'Zmiany planu'!$L$4:$L$1000,0))&amp;"")</f>
        <v/>
      </c>
      <c r="M237" s="52">
        <f>IF(COUNTIF('Zmiany planu'!$C$4:$C$1000,$A237)=0,IF(I237="","",I237),IF(INDEX('Zmiany planu'!$H$4:$H$1000,MATCH(INT($A237)&amp;"#"&amp;COUNTIF('Zmiany planu'!$C$4:$C$1000,$A237),'Zmiany planu'!$L$4:$L$1000,0))="",0,INDEX('Zmiany planu'!$H$4:$H$1000,MATCH(INT($A237)&amp;"#"&amp;COUNTIF('Zmiany planu'!$C$4:$C$1000,$A237),'Zmiany planu'!$L$4:$L$1000,0))))</f>
        <v/>
      </c>
      <c r="N237" s="53" t="n"/>
      <c r="O237" s="53" t="n"/>
      <c r="P237" s="54" t="n"/>
      <c r="Q237" s="55" t="n"/>
      <c r="R237" s="56">
        <f>IF(AND(N(P237)&gt;0,N(Q237)&gt;0),Q237/P237,"")</f>
        <v/>
      </c>
      <c r="S237" s="53" t="n"/>
      <c r="T237" s="53" t="n"/>
      <c r="U237" s="44">
        <f>IF(OR(N(S237)=0,N('Ustawienia'!$B$19)=0),"",IFERROR("Z"&amp;MATCH(S237,'Ustawienia'!$C$23:$C$27,1),"&lt;Z1"))</f>
        <v/>
      </c>
      <c r="V237" s="53" t="n"/>
      <c r="W237" s="44">
        <f>IF(AND(N(V237)&gt;0,N(Q237)&gt;0),ROUND(V237*Q237*1440,0),"")</f>
        <v/>
      </c>
      <c r="X237" s="53" t="n"/>
      <c r="Y237" s="53" t="n"/>
      <c r="Z237" s="53" t="n"/>
      <c r="AA237" s="57" t="n"/>
      <c r="AB237" s="53" t="n"/>
      <c r="AC237" s="58" t="n"/>
      <c r="AD237" s="57" t="n"/>
      <c r="AE237" s="53" t="n"/>
      <c r="AF237" s="58" t="n"/>
      <c r="AG237" s="53" t="n"/>
      <c r="AH237" s="58" t="n"/>
      <c r="AI237" s="58" t="n"/>
      <c r="AJ237" s="48" t="n"/>
    </row>
    <row r="238" outlineLevel="1">
      <c r="A238" s="43" t="n">
        <v>46490</v>
      </c>
      <c r="B238" s="44">
        <f>CHOOSE(WEEKDAY(A238,2),"pon","wt","śr","czw","pt","sob","ndz")</f>
        <v/>
      </c>
      <c r="C238" s="45">
        <f>A238-WEEKDAY(A238,2)+1</f>
        <v/>
      </c>
      <c r="D238" s="44">
        <f>YEAR(A238)&amp;"-"&amp;TEXT(MONTH(A238),"00")</f>
        <v/>
      </c>
      <c r="E238" s="46" t="n"/>
      <c r="F238" s="46" t="n"/>
      <c r="G238" s="47" t="n"/>
      <c r="H238" s="48" t="n"/>
      <c r="I238" s="49" t="n"/>
      <c r="J238" s="47" t="n"/>
      <c r="K238" s="50">
        <f>IF(AND(H238="",I238="",COUNTIF('Zmiany planu'!$C$4:$C$1000,$A238)=0),"",1+COUNTIF('Zmiany planu'!$C$4:$C$1000,$A238))</f>
        <v/>
      </c>
      <c r="L238" s="51">
        <f>IF(COUNTIF('Zmiany planu'!$C$4:$C$1000,$A238)=0,IF(H238="","",H238),INDEX('Zmiany planu'!$G$4:$G$1000,MATCH(INT($A238)&amp;"#"&amp;COUNTIF('Zmiany planu'!$C$4:$C$1000,$A238),'Zmiany planu'!$L$4:$L$1000,0))&amp;"")</f>
        <v/>
      </c>
      <c r="M238" s="52">
        <f>IF(COUNTIF('Zmiany planu'!$C$4:$C$1000,$A238)=0,IF(I238="","",I238),IF(INDEX('Zmiany planu'!$H$4:$H$1000,MATCH(INT($A238)&amp;"#"&amp;COUNTIF('Zmiany planu'!$C$4:$C$1000,$A238),'Zmiany planu'!$L$4:$L$1000,0))="",0,INDEX('Zmiany planu'!$H$4:$H$1000,MATCH(INT($A238)&amp;"#"&amp;COUNTIF('Zmiany planu'!$C$4:$C$1000,$A238),'Zmiany planu'!$L$4:$L$1000,0))))</f>
        <v/>
      </c>
      <c r="N238" s="53" t="n"/>
      <c r="O238" s="53" t="n"/>
      <c r="P238" s="54" t="n"/>
      <c r="Q238" s="55" t="n"/>
      <c r="R238" s="56">
        <f>IF(AND(N(P238)&gt;0,N(Q238)&gt;0),Q238/P238,"")</f>
        <v/>
      </c>
      <c r="S238" s="53" t="n"/>
      <c r="T238" s="53" t="n"/>
      <c r="U238" s="44">
        <f>IF(OR(N(S238)=0,N('Ustawienia'!$B$19)=0),"",IFERROR("Z"&amp;MATCH(S238,'Ustawienia'!$C$23:$C$27,1),"&lt;Z1"))</f>
        <v/>
      </c>
      <c r="V238" s="53" t="n"/>
      <c r="W238" s="44">
        <f>IF(AND(N(V238)&gt;0,N(Q238)&gt;0),ROUND(V238*Q238*1440,0),"")</f>
        <v/>
      </c>
      <c r="X238" s="53" t="n"/>
      <c r="Y238" s="53" t="n"/>
      <c r="Z238" s="53" t="n"/>
      <c r="AA238" s="57" t="n"/>
      <c r="AB238" s="53" t="n"/>
      <c r="AC238" s="58" t="n"/>
      <c r="AD238" s="57" t="n"/>
      <c r="AE238" s="53" t="n"/>
      <c r="AF238" s="58" t="n"/>
      <c r="AG238" s="53" t="n"/>
      <c r="AH238" s="58" t="n"/>
      <c r="AI238" s="58" t="n"/>
      <c r="AJ238" s="48" t="n"/>
    </row>
    <row r="239" outlineLevel="1">
      <c r="A239" s="43" t="n">
        <v>46491</v>
      </c>
      <c r="B239" s="44">
        <f>CHOOSE(WEEKDAY(A239,2),"pon","wt","śr","czw","pt","sob","ndz")</f>
        <v/>
      </c>
      <c r="C239" s="45">
        <f>A239-WEEKDAY(A239,2)+1</f>
        <v/>
      </c>
      <c r="D239" s="44">
        <f>YEAR(A239)&amp;"-"&amp;TEXT(MONTH(A239),"00")</f>
        <v/>
      </c>
      <c r="E239" s="46" t="n"/>
      <c r="F239" s="46" t="n"/>
      <c r="G239" s="47" t="n"/>
      <c r="H239" s="48" t="n"/>
      <c r="I239" s="49" t="n"/>
      <c r="J239" s="47" t="n"/>
      <c r="K239" s="50">
        <f>IF(AND(H239="",I239="",COUNTIF('Zmiany planu'!$C$4:$C$1000,$A239)=0),"",1+COUNTIF('Zmiany planu'!$C$4:$C$1000,$A239))</f>
        <v/>
      </c>
      <c r="L239" s="51">
        <f>IF(COUNTIF('Zmiany planu'!$C$4:$C$1000,$A239)=0,IF(H239="","",H239),INDEX('Zmiany planu'!$G$4:$G$1000,MATCH(INT($A239)&amp;"#"&amp;COUNTIF('Zmiany planu'!$C$4:$C$1000,$A239),'Zmiany planu'!$L$4:$L$1000,0))&amp;"")</f>
        <v/>
      </c>
      <c r="M239" s="52">
        <f>IF(COUNTIF('Zmiany planu'!$C$4:$C$1000,$A239)=0,IF(I239="","",I239),IF(INDEX('Zmiany planu'!$H$4:$H$1000,MATCH(INT($A239)&amp;"#"&amp;COUNTIF('Zmiany planu'!$C$4:$C$1000,$A239),'Zmiany planu'!$L$4:$L$1000,0))="",0,INDEX('Zmiany planu'!$H$4:$H$1000,MATCH(INT($A239)&amp;"#"&amp;COUNTIF('Zmiany planu'!$C$4:$C$1000,$A239),'Zmiany planu'!$L$4:$L$1000,0))))</f>
        <v/>
      </c>
      <c r="N239" s="53" t="n"/>
      <c r="O239" s="53" t="n"/>
      <c r="P239" s="54" t="n"/>
      <c r="Q239" s="55" t="n"/>
      <c r="R239" s="56">
        <f>IF(AND(N(P239)&gt;0,N(Q239)&gt;0),Q239/P239,"")</f>
        <v/>
      </c>
      <c r="S239" s="53" t="n"/>
      <c r="T239" s="53" t="n"/>
      <c r="U239" s="44">
        <f>IF(OR(N(S239)=0,N('Ustawienia'!$B$19)=0),"",IFERROR("Z"&amp;MATCH(S239,'Ustawienia'!$C$23:$C$27,1),"&lt;Z1"))</f>
        <v/>
      </c>
      <c r="V239" s="53" t="n"/>
      <c r="W239" s="44">
        <f>IF(AND(N(V239)&gt;0,N(Q239)&gt;0),ROUND(V239*Q239*1440,0),"")</f>
        <v/>
      </c>
      <c r="X239" s="53" t="n"/>
      <c r="Y239" s="53" t="n"/>
      <c r="Z239" s="53" t="n"/>
      <c r="AA239" s="57" t="n"/>
      <c r="AB239" s="53" t="n"/>
      <c r="AC239" s="58" t="n"/>
      <c r="AD239" s="57" t="n"/>
      <c r="AE239" s="53" t="n"/>
      <c r="AF239" s="58" t="n"/>
      <c r="AG239" s="53" t="n"/>
      <c r="AH239" s="58" t="n"/>
      <c r="AI239" s="58" t="n"/>
      <c r="AJ239" s="48" t="n"/>
    </row>
    <row r="240" outlineLevel="1">
      <c r="A240" s="43" t="n">
        <v>46492</v>
      </c>
      <c r="B240" s="44">
        <f>CHOOSE(WEEKDAY(A240,2),"pon","wt","śr","czw","pt","sob","ndz")</f>
        <v/>
      </c>
      <c r="C240" s="45">
        <f>A240-WEEKDAY(A240,2)+1</f>
        <v/>
      </c>
      <c r="D240" s="44">
        <f>YEAR(A240)&amp;"-"&amp;TEXT(MONTH(A240),"00")</f>
        <v/>
      </c>
      <c r="E240" s="46" t="n"/>
      <c r="F240" s="46" t="n"/>
      <c r="G240" s="47" t="n"/>
      <c r="H240" s="48" t="n"/>
      <c r="I240" s="49" t="n"/>
      <c r="J240" s="47" t="n"/>
      <c r="K240" s="50">
        <f>IF(AND(H240="",I240="",COUNTIF('Zmiany planu'!$C$4:$C$1000,$A240)=0),"",1+COUNTIF('Zmiany planu'!$C$4:$C$1000,$A240))</f>
        <v/>
      </c>
      <c r="L240" s="51">
        <f>IF(COUNTIF('Zmiany planu'!$C$4:$C$1000,$A240)=0,IF(H240="","",H240),INDEX('Zmiany planu'!$G$4:$G$1000,MATCH(INT($A240)&amp;"#"&amp;COUNTIF('Zmiany planu'!$C$4:$C$1000,$A240),'Zmiany planu'!$L$4:$L$1000,0))&amp;"")</f>
        <v/>
      </c>
      <c r="M240" s="52">
        <f>IF(COUNTIF('Zmiany planu'!$C$4:$C$1000,$A240)=0,IF(I240="","",I240),IF(INDEX('Zmiany planu'!$H$4:$H$1000,MATCH(INT($A240)&amp;"#"&amp;COUNTIF('Zmiany planu'!$C$4:$C$1000,$A240),'Zmiany planu'!$L$4:$L$1000,0))="",0,INDEX('Zmiany planu'!$H$4:$H$1000,MATCH(INT($A240)&amp;"#"&amp;COUNTIF('Zmiany planu'!$C$4:$C$1000,$A240),'Zmiany planu'!$L$4:$L$1000,0))))</f>
        <v/>
      </c>
      <c r="N240" s="53" t="n"/>
      <c r="O240" s="53" t="n"/>
      <c r="P240" s="54" t="n"/>
      <c r="Q240" s="55" t="n"/>
      <c r="R240" s="56">
        <f>IF(AND(N(P240)&gt;0,N(Q240)&gt;0),Q240/P240,"")</f>
        <v/>
      </c>
      <c r="S240" s="53" t="n"/>
      <c r="T240" s="53" t="n"/>
      <c r="U240" s="44">
        <f>IF(OR(N(S240)=0,N('Ustawienia'!$B$19)=0),"",IFERROR("Z"&amp;MATCH(S240,'Ustawienia'!$C$23:$C$27,1),"&lt;Z1"))</f>
        <v/>
      </c>
      <c r="V240" s="53" t="n"/>
      <c r="W240" s="44">
        <f>IF(AND(N(V240)&gt;0,N(Q240)&gt;0),ROUND(V240*Q240*1440,0),"")</f>
        <v/>
      </c>
      <c r="X240" s="53" t="n"/>
      <c r="Y240" s="53" t="n"/>
      <c r="Z240" s="53" t="n"/>
      <c r="AA240" s="57" t="n"/>
      <c r="AB240" s="53" t="n"/>
      <c r="AC240" s="58" t="n"/>
      <c r="AD240" s="57" t="n"/>
      <c r="AE240" s="53" t="n"/>
      <c r="AF240" s="58" t="n"/>
      <c r="AG240" s="53" t="n"/>
      <c r="AH240" s="58" t="n"/>
      <c r="AI240" s="58" t="n"/>
      <c r="AJ240" s="48" t="n"/>
    </row>
    <row r="241" outlineLevel="1">
      <c r="A241" s="43" t="n">
        <v>46493</v>
      </c>
      <c r="B241" s="44">
        <f>CHOOSE(WEEKDAY(A241,2),"pon","wt","śr","czw","pt","sob","ndz")</f>
        <v/>
      </c>
      <c r="C241" s="45">
        <f>A241-WEEKDAY(A241,2)+1</f>
        <v/>
      </c>
      <c r="D241" s="44">
        <f>YEAR(A241)&amp;"-"&amp;TEXT(MONTH(A241),"00")</f>
        <v/>
      </c>
      <c r="E241" s="46" t="n"/>
      <c r="F241" s="46" t="n"/>
      <c r="G241" s="47" t="n"/>
      <c r="H241" s="48" t="n"/>
      <c r="I241" s="49" t="n"/>
      <c r="J241" s="47" t="n"/>
      <c r="K241" s="50">
        <f>IF(AND(H241="",I241="",COUNTIF('Zmiany planu'!$C$4:$C$1000,$A241)=0),"",1+COUNTIF('Zmiany planu'!$C$4:$C$1000,$A241))</f>
        <v/>
      </c>
      <c r="L241" s="51">
        <f>IF(COUNTIF('Zmiany planu'!$C$4:$C$1000,$A241)=0,IF(H241="","",H241),INDEX('Zmiany planu'!$G$4:$G$1000,MATCH(INT($A241)&amp;"#"&amp;COUNTIF('Zmiany planu'!$C$4:$C$1000,$A241),'Zmiany planu'!$L$4:$L$1000,0))&amp;"")</f>
        <v/>
      </c>
      <c r="M241" s="52">
        <f>IF(COUNTIF('Zmiany planu'!$C$4:$C$1000,$A241)=0,IF(I241="","",I241),IF(INDEX('Zmiany planu'!$H$4:$H$1000,MATCH(INT($A241)&amp;"#"&amp;COUNTIF('Zmiany planu'!$C$4:$C$1000,$A241),'Zmiany planu'!$L$4:$L$1000,0))="",0,INDEX('Zmiany planu'!$H$4:$H$1000,MATCH(INT($A241)&amp;"#"&amp;COUNTIF('Zmiany planu'!$C$4:$C$1000,$A241),'Zmiany planu'!$L$4:$L$1000,0))))</f>
        <v/>
      </c>
      <c r="N241" s="53" t="n"/>
      <c r="O241" s="53" t="n"/>
      <c r="P241" s="54" t="n"/>
      <c r="Q241" s="55" t="n"/>
      <c r="R241" s="56">
        <f>IF(AND(N(P241)&gt;0,N(Q241)&gt;0),Q241/P241,"")</f>
        <v/>
      </c>
      <c r="S241" s="53" t="n"/>
      <c r="T241" s="53" t="n"/>
      <c r="U241" s="44">
        <f>IF(OR(N(S241)=0,N('Ustawienia'!$B$19)=0),"",IFERROR("Z"&amp;MATCH(S241,'Ustawienia'!$C$23:$C$27,1),"&lt;Z1"))</f>
        <v/>
      </c>
      <c r="V241" s="53" t="n"/>
      <c r="W241" s="44">
        <f>IF(AND(N(V241)&gt;0,N(Q241)&gt;0),ROUND(V241*Q241*1440,0),"")</f>
        <v/>
      </c>
      <c r="X241" s="53" t="n"/>
      <c r="Y241" s="53" t="n"/>
      <c r="Z241" s="53" t="n"/>
      <c r="AA241" s="57" t="n"/>
      <c r="AB241" s="53" t="n"/>
      <c r="AC241" s="58" t="n"/>
      <c r="AD241" s="57" t="n"/>
      <c r="AE241" s="53" t="n"/>
      <c r="AF241" s="58" t="n"/>
      <c r="AG241" s="53" t="n"/>
      <c r="AH241" s="58" t="n"/>
      <c r="AI241" s="58" t="n"/>
      <c r="AJ241" s="48" t="n"/>
    </row>
    <row r="242" outlineLevel="1">
      <c r="A242" s="43" t="n">
        <v>46494</v>
      </c>
      <c r="B242" s="44">
        <f>CHOOSE(WEEKDAY(A242,2),"pon","wt","śr","czw","pt","sob","ndz")</f>
        <v/>
      </c>
      <c r="C242" s="45">
        <f>A242-WEEKDAY(A242,2)+1</f>
        <v/>
      </c>
      <c r="D242" s="44">
        <f>YEAR(A242)&amp;"-"&amp;TEXT(MONTH(A242),"00")</f>
        <v/>
      </c>
      <c r="E242" s="46" t="n"/>
      <c r="F242" s="46" t="n"/>
      <c r="G242" s="47" t="n"/>
      <c r="H242" s="48" t="n"/>
      <c r="I242" s="49" t="n"/>
      <c r="J242" s="47" t="n"/>
      <c r="K242" s="50">
        <f>IF(AND(H242="",I242="",COUNTIF('Zmiany planu'!$C$4:$C$1000,$A242)=0),"",1+COUNTIF('Zmiany planu'!$C$4:$C$1000,$A242))</f>
        <v/>
      </c>
      <c r="L242" s="51">
        <f>IF(COUNTIF('Zmiany planu'!$C$4:$C$1000,$A242)=0,IF(H242="","",H242),INDEX('Zmiany planu'!$G$4:$G$1000,MATCH(INT($A242)&amp;"#"&amp;COUNTIF('Zmiany planu'!$C$4:$C$1000,$A242),'Zmiany planu'!$L$4:$L$1000,0))&amp;"")</f>
        <v/>
      </c>
      <c r="M242" s="52">
        <f>IF(COUNTIF('Zmiany planu'!$C$4:$C$1000,$A242)=0,IF(I242="","",I242),IF(INDEX('Zmiany planu'!$H$4:$H$1000,MATCH(INT($A242)&amp;"#"&amp;COUNTIF('Zmiany planu'!$C$4:$C$1000,$A242),'Zmiany planu'!$L$4:$L$1000,0))="",0,INDEX('Zmiany planu'!$H$4:$H$1000,MATCH(INT($A242)&amp;"#"&amp;COUNTIF('Zmiany planu'!$C$4:$C$1000,$A242),'Zmiany planu'!$L$4:$L$1000,0))))</f>
        <v/>
      </c>
      <c r="N242" s="53" t="n"/>
      <c r="O242" s="53" t="n"/>
      <c r="P242" s="54" t="n"/>
      <c r="Q242" s="55" t="n"/>
      <c r="R242" s="56">
        <f>IF(AND(N(P242)&gt;0,N(Q242)&gt;0),Q242/P242,"")</f>
        <v/>
      </c>
      <c r="S242" s="53" t="n"/>
      <c r="T242" s="53" t="n"/>
      <c r="U242" s="44">
        <f>IF(OR(N(S242)=0,N('Ustawienia'!$B$19)=0),"",IFERROR("Z"&amp;MATCH(S242,'Ustawienia'!$C$23:$C$27,1),"&lt;Z1"))</f>
        <v/>
      </c>
      <c r="V242" s="53" t="n"/>
      <c r="W242" s="44">
        <f>IF(AND(N(V242)&gt;0,N(Q242)&gt;0),ROUND(V242*Q242*1440,0),"")</f>
        <v/>
      </c>
      <c r="X242" s="53" t="n"/>
      <c r="Y242" s="53" t="n"/>
      <c r="Z242" s="53" t="n"/>
      <c r="AA242" s="57" t="n"/>
      <c r="AB242" s="53" t="n"/>
      <c r="AC242" s="58" t="n"/>
      <c r="AD242" s="57" t="n"/>
      <c r="AE242" s="53" t="n"/>
      <c r="AF242" s="58" t="n"/>
      <c r="AG242" s="53" t="n"/>
      <c r="AH242" s="58" t="n"/>
      <c r="AI242" s="58" t="n"/>
      <c r="AJ242" s="48" t="n"/>
    </row>
    <row r="243" outlineLevel="1">
      <c r="A243" s="59" t="n">
        <v>46495</v>
      </c>
      <c r="B243" s="60">
        <f>CHOOSE(WEEKDAY(A243,2),"pon","wt","śr","czw","pt","sob","ndz")</f>
        <v/>
      </c>
      <c r="C243" s="61">
        <f>A243-WEEKDAY(A243,2)+1</f>
        <v/>
      </c>
      <c r="D243" s="60">
        <f>YEAR(A243)&amp;"-"&amp;TEXT(MONTH(A243),"00")</f>
        <v/>
      </c>
      <c r="E243" s="62">
        <f>SUMIFS($M$4:$M$1200,$C$4:$C$1200,$C243)</f>
        <v/>
      </c>
      <c r="F243" s="62">
        <f>SUMIFS($P$4:$P$1200,$C$4:$C$1200,$C243)</f>
        <v/>
      </c>
      <c r="G243" s="63" t="n"/>
      <c r="H243" s="64" t="n"/>
      <c r="I243" s="65" t="n"/>
      <c r="J243" s="63" t="n"/>
      <c r="K243" s="66">
        <f>IF(AND(H243="",I243="",COUNTIF('Zmiany planu'!$C$4:$C$1000,$A243)=0),"",1+COUNTIF('Zmiany planu'!$C$4:$C$1000,$A243))</f>
        <v/>
      </c>
      <c r="L243" s="67">
        <f>IF(COUNTIF('Zmiany planu'!$C$4:$C$1000,$A243)=0,IF(H243="","",H243),INDEX('Zmiany planu'!$G$4:$G$1000,MATCH(INT($A243)&amp;"#"&amp;COUNTIF('Zmiany planu'!$C$4:$C$1000,$A243),'Zmiany planu'!$L$4:$L$1000,0))&amp;"")</f>
        <v/>
      </c>
      <c r="M243" s="68">
        <f>IF(COUNTIF('Zmiany planu'!$C$4:$C$1000,$A243)=0,IF(I243="","",I243),IF(INDEX('Zmiany planu'!$H$4:$H$1000,MATCH(INT($A243)&amp;"#"&amp;COUNTIF('Zmiany planu'!$C$4:$C$1000,$A243),'Zmiany planu'!$L$4:$L$1000,0))="",0,INDEX('Zmiany planu'!$H$4:$H$1000,MATCH(INT($A243)&amp;"#"&amp;COUNTIF('Zmiany planu'!$C$4:$C$1000,$A243),'Zmiany planu'!$L$4:$L$1000,0))))</f>
        <v/>
      </c>
      <c r="N243" s="69" t="n"/>
      <c r="O243" s="69" t="n"/>
      <c r="P243" s="70" t="n"/>
      <c r="Q243" s="71" t="n"/>
      <c r="R243" s="72">
        <f>IF(AND(N(P243)&gt;0,N(Q243)&gt;0),Q243/P243,"")</f>
        <v/>
      </c>
      <c r="S243" s="69" t="n"/>
      <c r="T243" s="69" t="n"/>
      <c r="U243" s="60">
        <f>IF(OR(N(S243)=0,N('Ustawienia'!$B$19)=0),"",IFERROR("Z"&amp;MATCH(S243,'Ustawienia'!$C$23:$C$27,1),"&lt;Z1"))</f>
        <v/>
      </c>
      <c r="V243" s="69" t="n"/>
      <c r="W243" s="60">
        <f>IF(AND(N(V243)&gt;0,N(Q243)&gt;0),ROUND(V243*Q243*1440,0),"")</f>
        <v/>
      </c>
      <c r="X243" s="69" t="n"/>
      <c r="Y243" s="69" t="n"/>
      <c r="Z243" s="69" t="n"/>
      <c r="AA243" s="73" t="n"/>
      <c r="AB243" s="69" t="n"/>
      <c r="AC243" s="74" t="n"/>
      <c r="AD243" s="73" t="n"/>
      <c r="AE243" s="69" t="n"/>
      <c r="AF243" s="74" t="n"/>
      <c r="AG243" s="69" t="n"/>
      <c r="AH243" s="74" t="n"/>
      <c r="AI243" s="74" t="n"/>
      <c r="AJ243" s="64" t="n"/>
    </row>
    <row r="244" outlineLevel="1">
      <c r="A244" s="43" t="n">
        <v>46496</v>
      </c>
      <c r="B244" s="44">
        <f>CHOOSE(WEEKDAY(A244,2),"pon","wt","śr","czw","pt","sob","ndz")</f>
        <v/>
      </c>
      <c r="C244" s="45">
        <f>A244-WEEKDAY(A244,2)+1</f>
        <v/>
      </c>
      <c r="D244" s="44">
        <f>YEAR(A244)&amp;"-"&amp;TEXT(MONTH(A244),"00")</f>
        <v/>
      </c>
      <c r="E244" s="46" t="n"/>
      <c r="F244" s="46" t="n"/>
      <c r="G244" s="47" t="n"/>
      <c r="H244" s="48" t="n"/>
      <c r="I244" s="49" t="n"/>
      <c r="J244" s="47" t="n"/>
      <c r="K244" s="50">
        <f>IF(AND(H244="",I244="",COUNTIF('Zmiany planu'!$C$4:$C$1000,$A244)=0),"",1+COUNTIF('Zmiany planu'!$C$4:$C$1000,$A244))</f>
        <v/>
      </c>
      <c r="L244" s="51">
        <f>IF(COUNTIF('Zmiany planu'!$C$4:$C$1000,$A244)=0,IF(H244="","",H244),INDEX('Zmiany planu'!$G$4:$G$1000,MATCH(INT($A244)&amp;"#"&amp;COUNTIF('Zmiany planu'!$C$4:$C$1000,$A244),'Zmiany planu'!$L$4:$L$1000,0))&amp;"")</f>
        <v/>
      </c>
      <c r="M244" s="52">
        <f>IF(COUNTIF('Zmiany planu'!$C$4:$C$1000,$A244)=0,IF(I244="","",I244),IF(INDEX('Zmiany planu'!$H$4:$H$1000,MATCH(INT($A244)&amp;"#"&amp;COUNTIF('Zmiany planu'!$C$4:$C$1000,$A244),'Zmiany planu'!$L$4:$L$1000,0))="",0,INDEX('Zmiany planu'!$H$4:$H$1000,MATCH(INT($A244)&amp;"#"&amp;COUNTIF('Zmiany planu'!$C$4:$C$1000,$A244),'Zmiany planu'!$L$4:$L$1000,0))))</f>
        <v/>
      </c>
      <c r="N244" s="53" t="n"/>
      <c r="O244" s="53" t="n"/>
      <c r="P244" s="54" t="n"/>
      <c r="Q244" s="55" t="n"/>
      <c r="R244" s="56">
        <f>IF(AND(N(P244)&gt;0,N(Q244)&gt;0),Q244/P244,"")</f>
        <v/>
      </c>
      <c r="S244" s="53" t="n"/>
      <c r="T244" s="53" t="n"/>
      <c r="U244" s="44">
        <f>IF(OR(N(S244)=0,N('Ustawienia'!$B$19)=0),"",IFERROR("Z"&amp;MATCH(S244,'Ustawienia'!$C$23:$C$27,1),"&lt;Z1"))</f>
        <v/>
      </c>
      <c r="V244" s="53" t="n"/>
      <c r="W244" s="44">
        <f>IF(AND(N(V244)&gt;0,N(Q244)&gt;0),ROUND(V244*Q244*1440,0),"")</f>
        <v/>
      </c>
      <c r="X244" s="53" t="n"/>
      <c r="Y244" s="53" t="n"/>
      <c r="Z244" s="53" t="n"/>
      <c r="AA244" s="57" t="n"/>
      <c r="AB244" s="53" t="n"/>
      <c r="AC244" s="58" t="n"/>
      <c r="AD244" s="57" t="n"/>
      <c r="AE244" s="53" t="n"/>
      <c r="AF244" s="58" t="n"/>
      <c r="AG244" s="53" t="n"/>
      <c r="AH244" s="58" t="n"/>
      <c r="AI244" s="58" t="n"/>
      <c r="AJ244" s="48" t="n"/>
    </row>
    <row r="245" outlineLevel="1">
      <c r="A245" s="43" t="n">
        <v>46497</v>
      </c>
      <c r="B245" s="44">
        <f>CHOOSE(WEEKDAY(A245,2),"pon","wt","śr","czw","pt","sob","ndz")</f>
        <v/>
      </c>
      <c r="C245" s="45">
        <f>A245-WEEKDAY(A245,2)+1</f>
        <v/>
      </c>
      <c r="D245" s="44">
        <f>YEAR(A245)&amp;"-"&amp;TEXT(MONTH(A245),"00")</f>
        <v/>
      </c>
      <c r="E245" s="46" t="n"/>
      <c r="F245" s="46" t="n"/>
      <c r="G245" s="47" t="n"/>
      <c r="H245" s="48" t="n"/>
      <c r="I245" s="49" t="n"/>
      <c r="J245" s="47" t="n"/>
      <c r="K245" s="50">
        <f>IF(AND(H245="",I245="",COUNTIF('Zmiany planu'!$C$4:$C$1000,$A245)=0),"",1+COUNTIF('Zmiany planu'!$C$4:$C$1000,$A245))</f>
        <v/>
      </c>
      <c r="L245" s="51">
        <f>IF(COUNTIF('Zmiany planu'!$C$4:$C$1000,$A245)=0,IF(H245="","",H245),INDEX('Zmiany planu'!$G$4:$G$1000,MATCH(INT($A245)&amp;"#"&amp;COUNTIF('Zmiany planu'!$C$4:$C$1000,$A245),'Zmiany planu'!$L$4:$L$1000,0))&amp;"")</f>
        <v/>
      </c>
      <c r="M245" s="52">
        <f>IF(COUNTIF('Zmiany planu'!$C$4:$C$1000,$A245)=0,IF(I245="","",I245),IF(INDEX('Zmiany planu'!$H$4:$H$1000,MATCH(INT($A245)&amp;"#"&amp;COUNTIF('Zmiany planu'!$C$4:$C$1000,$A245),'Zmiany planu'!$L$4:$L$1000,0))="",0,INDEX('Zmiany planu'!$H$4:$H$1000,MATCH(INT($A245)&amp;"#"&amp;COUNTIF('Zmiany planu'!$C$4:$C$1000,$A245),'Zmiany planu'!$L$4:$L$1000,0))))</f>
        <v/>
      </c>
      <c r="N245" s="53" t="n"/>
      <c r="O245" s="53" t="n"/>
      <c r="P245" s="54" t="n"/>
      <c r="Q245" s="55" t="n"/>
      <c r="R245" s="56">
        <f>IF(AND(N(P245)&gt;0,N(Q245)&gt;0),Q245/P245,"")</f>
        <v/>
      </c>
      <c r="S245" s="53" t="n"/>
      <c r="T245" s="53" t="n"/>
      <c r="U245" s="44">
        <f>IF(OR(N(S245)=0,N('Ustawienia'!$B$19)=0),"",IFERROR("Z"&amp;MATCH(S245,'Ustawienia'!$C$23:$C$27,1),"&lt;Z1"))</f>
        <v/>
      </c>
      <c r="V245" s="53" t="n"/>
      <c r="W245" s="44">
        <f>IF(AND(N(V245)&gt;0,N(Q245)&gt;0),ROUND(V245*Q245*1440,0),"")</f>
        <v/>
      </c>
      <c r="X245" s="53" t="n"/>
      <c r="Y245" s="53" t="n"/>
      <c r="Z245" s="53" t="n"/>
      <c r="AA245" s="57" t="n"/>
      <c r="AB245" s="53" t="n"/>
      <c r="AC245" s="58" t="n"/>
      <c r="AD245" s="57" t="n"/>
      <c r="AE245" s="53" t="n"/>
      <c r="AF245" s="58" t="n"/>
      <c r="AG245" s="53" t="n"/>
      <c r="AH245" s="58" t="n"/>
      <c r="AI245" s="58" t="n"/>
      <c r="AJ245" s="48" t="n"/>
    </row>
    <row r="246" outlineLevel="1">
      <c r="A246" s="43" t="n">
        <v>46498</v>
      </c>
      <c r="B246" s="44">
        <f>CHOOSE(WEEKDAY(A246,2),"pon","wt","śr","czw","pt","sob","ndz")</f>
        <v/>
      </c>
      <c r="C246" s="45">
        <f>A246-WEEKDAY(A246,2)+1</f>
        <v/>
      </c>
      <c r="D246" s="44">
        <f>YEAR(A246)&amp;"-"&amp;TEXT(MONTH(A246),"00")</f>
        <v/>
      </c>
      <c r="E246" s="46" t="n"/>
      <c r="F246" s="46" t="n"/>
      <c r="G246" s="47" t="n"/>
      <c r="H246" s="48" t="n"/>
      <c r="I246" s="49" t="n"/>
      <c r="J246" s="47" t="n"/>
      <c r="K246" s="50">
        <f>IF(AND(H246="",I246="",COUNTIF('Zmiany planu'!$C$4:$C$1000,$A246)=0),"",1+COUNTIF('Zmiany planu'!$C$4:$C$1000,$A246))</f>
        <v/>
      </c>
      <c r="L246" s="51">
        <f>IF(COUNTIF('Zmiany planu'!$C$4:$C$1000,$A246)=0,IF(H246="","",H246),INDEX('Zmiany planu'!$G$4:$G$1000,MATCH(INT($A246)&amp;"#"&amp;COUNTIF('Zmiany planu'!$C$4:$C$1000,$A246),'Zmiany planu'!$L$4:$L$1000,0))&amp;"")</f>
        <v/>
      </c>
      <c r="M246" s="52">
        <f>IF(COUNTIF('Zmiany planu'!$C$4:$C$1000,$A246)=0,IF(I246="","",I246),IF(INDEX('Zmiany planu'!$H$4:$H$1000,MATCH(INT($A246)&amp;"#"&amp;COUNTIF('Zmiany planu'!$C$4:$C$1000,$A246),'Zmiany planu'!$L$4:$L$1000,0))="",0,INDEX('Zmiany planu'!$H$4:$H$1000,MATCH(INT($A246)&amp;"#"&amp;COUNTIF('Zmiany planu'!$C$4:$C$1000,$A246),'Zmiany planu'!$L$4:$L$1000,0))))</f>
        <v/>
      </c>
      <c r="N246" s="53" t="n"/>
      <c r="O246" s="53" t="n"/>
      <c r="P246" s="54" t="n"/>
      <c r="Q246" s="55" t="n"/>
      <c r="R246" s="56">
        <f>IF(AND(N(P246)&gt;0,N(Q246)&gt;0),Q246/P246,"")</f>
        <v/>
      </c>
      <c r="S246" s="53" t="n"/>
      <c r="T246" s="53" t="n"/>
      <c r="U246" s="44">
        <f>IF(OR(N(S246)=0,N('Ustawienia'!$B$19)=0),"",IFERROR("Z"&amp;MATCH(S246,'Ustawienia'!$C$23:$C$27,1),"&lt;Z1"))</f>
        <v/>
      </c>
      <c r="V246" s="53" t="n"/>
      <c r="W246" s="44">
        <f>IF(AND(N(V246)&gt;0,N(Q246)&gt;0),ROUND(V246*Q246*1440,0),"")</f>
        <v/>
      </c>
      <c r="X246" s="53" t="n"/>
      <c r="Y246" s="53" t="n"/>
      <c r="Z246" s="53" t="n"/>
      <c r="AA246" s="57" t="n"/>
      <c r="AB246" s="53" t="n"/>
      <c r="AC246" s="58" t="n"/>
      <c r="AD246" s="57" t="n"/>
      <c r="AE246" s="53" t="n"/>
      <c r="AF246" s="58" t="n"/>
      <c r="AG246" s="53" t="n"/>
      <c r="AH246" s="58" t="n"/>
      <c r="AI246" s="58" t="n"/>
      <c r="AJ246" s="48" t="n"/>
    </row>
    <row r="247" outlineLevel="1">
      <c r="A247" s="43" t="n">
        <v>46499</v>
      </c>
      <c r="B247" s="44">
        <f>CHOOSE(WEEKDAY(A247,2),"pon","wt","śr","czw","pt","sob","ndz")</f>
        <v/>
      </c>
      <c r="C247" s="45">
        <f>A247-WEEKDAY(A247,2)+1</f>
        <v/>
      </c>
      <c r="D247" s="44">
        <f>YEAR(A247)&amp;"-"&amp;TEXT(MONTH(A247),"00")</f>
        <v/>
      </c>
      <c r="E247" s="46" t="n"/>
      <c r="F247" s="46" t="n"/>
      <c r="G247" s="47" t="n"/>
      <c r="H247" s="48" t="n"/>
      <c r="I247" s="49" t="n"/>
      <c r="J247" s="47" t="n"/>
      <c r="K247" s="50">
        <f>IF(AND(H247="",I247="",COUNTIF('Zmiany planu'!$C$4:$C$1000,$A247)=0),"",1+COUNTIF('Zmiany planu'!$C$4:$C$1000,$A247))</f>
        <v/>
      </c>
      <c r="L247" s="51">
        <f>IF(COUNTIF('Zmiany planu'!$C$4:$C$1000,$A247)=0,IF(H247="","",H247),INDEX('Zmiany planu'!$G$4:$G$1000,MATCH(INT($A247)&amp;"#"&amp;COUNTIF('Zmiany planu'!$C$4:$C$1000,$A247),'Zmiany planu'!$L$4:$L$1000,0))&amp;"")</f>
        <v/>
      </c>
      <c r="M247" s="52">
        <f>IF(COUNTIF('Zmiany planu'!$C$4:$C$1000,$A247)=0,IF(I247="","",I247),IF(INDEX('Zmiany planu'!$H$4:$H$1000,MATCH(INT($A247)&amp;"#"&amp;COUNTIF('Zmiany planu'!$C$4:$C$1000,$A247),'Zmiany planu'!$L$4:$L$1000,0))="",0,INDEX('Zmiany planu'!$H$4:$H$1000,MATCH(INT($A247)&amp;"#"&amp;COUNTIF('Zmiany planu'!$C$4:$C$1000,$A247),'Zmiany planu'!$L$4:$L$1000,0))))</f>
        <v/>
      </c>
      <c r="N247" s="53" t="n"/>
      <c r="O247" s="53" t="n"/>
      <c r="P247" s="54" t="n"/>
      <c r="Q247" s="55" t="n"/>
      <c r="R247" s="56">
        <f>IF(AND(N(P247)&gt;0,N(Q247)&gt;0),Q247/P247,"")</f>
        <v/>
      </c>
      <c r="S247" s="53" t="n"/>
      <c r="T247" s="53" t="n"/>
      <c r="U247" s="44">
        <f>IF(OR(N(S247)=0,N('Ustawienia'!$B$19)=0),"",IFERROR("Z"&amp;MATCH(S247,'Ustawienia'!$C$23:$C$27,1),"&lt;Z1"))</f>
        <v/>
      </c>
      <c r="V247" s="53" t="n"/>
      <c r="W247" s="44">
        <f>IF(AND(N(V247)&gt;0,N(Q247)&gt;0),ROUND(V247*Q247*1440,0),"")</f>
        <v/>
      </c>
      <c r="X247" s="53" t="n"/>
      <c r="Y247" s="53" t="n"/>
      <c r="Z247" s="53" t="n"/>
      <c r="AA247" s="57" t="n"/>
      <c r="AB247" s="53" t="n"/>
      <c r="AC247" s="58" t="n"/>
      <c r="AD247" s="57" t="n"/>
      <c r="AE247" s="53" t="n"/>
      <c r="AF247" s="58" t="n"/>
      <c r="AG247" s="53" t="n"/>
      <c r="AH247" s="58" t="n"/>
      <c r="AI247" s="58" t="n"/>
      <c r="AJ247" s="48" t="n"/>
    </row>
    <row r="248" outlineLevel="1">
      <c r="A248" s="43" t="n">
        <v>46500</v>
      </c>
      <c r="B248" s="44">
        <f>CHOOSE(WEEKDAY(A248,2),"pon","wt","śr","czw","pt","sob","ndz")</f>
        <v/>
      </c>
      <c r="C248" s="45">
        <f>A248-WEEKDAY(A248,2)+1</f>
        <v/>
      </c>
      <c r="D248" s="44">
        <f>YEAR(A248)&amp;"-"&amp;TEXT(MONTH(A248),"00")</f>
        <v/>
      </c>
      <c r="E248" s="46" t="n"/>
      <c r="F248" s="46" t="n"/>
      <c r="G248" s="47" t="n"/>
      <c r="H248" s="48" t="n"/>
      <c r="I248" s="49" t="n"/>
      <c r="J248" s="47" t="n"/>
      <c r="K248" s="50">
        <f>IF(AND(H248="",I248="",COUNTIF('Zmiany planu'!$C$4:$C$1000,$A248)=0),"",1+COUNTIF('Zmiany planu'!$C$4:$C$1000,$A248))</f>
        <v/>
      </c>
      <c r="L248" s="51">
        <f>IF(COUNTIF('Zmiany planu'!$C$4:$C$1000,$A248)=0,IF(H248="","",H248),INDEX('Zmiany planu'!$G$4:$G$1000,MATCH(INT($A248)&amp;"#"&amp;COUNTIF('Zmiany planu'!$C$4:$C$1000,$A248),'Zmiany planu'!$L$4:$L$1000,0))&amp;"")</f>
        <v/>
      </c>
      <c r="M248" s="52">
        <f>IF(COUNTIF('Zmiany planu'!$C$4:$C$1000,$A248)=0,IF(I248="","",I248),IF(INDEX('Zmiany planu'!$H$4:$H$1000,MATCH(INT($A248)&amp;"#"&amp;COUNTIF('Zmiany planu'!$C$4:$C$1000,$A248),'Zmiany planu'!$L$4:$L$1000,0))="",0,INDEX('Zmiany planu'!$H$4:$H$1000,MATCH(INT($A248)&amp;"#"&amp;COUNTIF('Zmiany planu'!$C$4:$C$1000,$A248),'Zmiany planu'!$L$4:$L$1000,0))))</f>
        <v/>
      </c>
      <c r="N248" s="53" t="n"/>
      <c r="O248" s="53" t="n"/>
      <c r="P248" s="54" t="n"/>
      <c r="Q248" s="55" t="n"/>
      <c r="R248" s="56">
        <f>IF(AND(N(P248)&gt;0,N(Q248)&gt;0),Q248/P248,"")</f>
        <v/>
      </c>
      <c r="S248" s="53" t="n"/>
      <c r="T248" s="53" t="n"/>
      <c r="U248" s="44">
        <f>IF(OR(N(S248)=0,N('Ustawienia'!$B$19)=0),"",IFERROR("Z"&amp;MATCH(S248,'Ustawienia'!$C$23:$C$27,1),"&lt;Z1"))</f>
        <v/>
      </c>
      <c r="V248" s="53" t="n"/>
      <c r="W248" s="44">
        <f>IF(AND(N(V248)&gt;0,N(Q248)&gt;0),ROUND(V248*Q248*1440,0),"")</f>
        <v/>
      </c>
      <c r="X248" s="53" t="n"/>
      <c r="Y248" s="53" t="n"/>
      <c r="Z248" s="53" t="n"/>
      <c r="AA248" s="57" t="n"/>
      <c r="AB248" s="53" t="n"/>
      <c r="AC248" s="58" t="n"/>
      <c r="AD248" s="57" t="n"/>
      <c r="AE248" s="53" t="n"/>
      <c r="AF248" s="58" t="n"/>
      <c r="AG248" s="53" t="n"/>
      <c r="AH248" s="58" t="n"/>
      <c r="AI248" s="58" t="n"/>
      <c r="AJ248" s="48" t="n"/>
    </row>
    <row r="249" outlineLevel="1">
      <c r="A249" s="43" t="n">
        <v>46501</v>
      </c>
      <c r="B249" s="44">
        <f>CHOOSE(WEEKDAY(A249,2),"pon","wt","śr","czw","pt","sob","ndz")</f>
        <v/>
      </c>
      <c r="C249" s="45">
        <f>A249-WEEKDAY(A249,2)+1</f>
        <v/>
      </c>
      <c r="D249" s="44">
        <f>YEAR(A249)&amp;"-"&amp;TEXT(MONTH(A249),"00")</f>
        <v/>
      </c>
      <c r="E249" s="46" t="n"/>
      <c r="F249" s="46" t="n"/>
      <c r="G249" s="47" t="n"/>
      <c r="H249" s="48" t="n"/>
      <c r="I249" s="49" t="n"/>
      <c r="J249" s="47" t="n"/>
      <c r="K249" s="50">
        <f>IF(AND(H249="",I249="",COUNTIF('Zmiany planu'!$C$4:$C$1000,$A249)=0),"",1+COUNTIF('Zmiany planu'!$C$4:$C$1000,$A249))</f>
        <v/>
      </c>
      <c r="L249" s="51">
        <f>IF(COUNTIF('Zmiany planu'!$C$4:$C$1000,$A249)=0,IF(H249="","",H249),INDEX('Zmiany planu'!$G$4:$G$1000,MATCH(INT($A249)&amp;"#"&amp;COUNTIF('Zmiany planu'!$C$4:$C$1000,$A249),'Zmiany planu'!$L$4:$L$1000,0))&amp;"")</f>
        <v/>
      </c>
      <c r="M249" s="52">
        <f>IF(COUNTIF('Zmiany planu'!$C$4:$C$1000,$A249)=0,IF(I249="","",I249),IF(INDEX('Zmiany planu'!$H$4:$H$1000,MATCH(INT($A249)&amp;"#"&amp;COUNTIF('Zmiany planu'!$C$4:$C$1000,$A249),'Zmiany planu'!$L$4:$L$1000,0))="",0,INDEX('Zmiany planu'!$H$4:$H$1000,MATCH(INT($A249)&amp;"#"&amp;COUNTIF('Zmiany planu'!$C$4:$C$1000,$A249),'Zmiany planu'!$L$4:$L$1000,0))))</f>
        <v/>
      </c>
      <c r="N249" s="53" t="n"/>
      <c r="O249" s="53" t="n"/>
      <c r="P249" s="54" t="n"/>
      <c r="Q249" s="55" t="n"/>
      <c r="R249" s="56">
        <f>IF(AND(N(P249)&gt;0,N(Q249)&gt;0),Q249/P249,"")</f>
        <v/>
      </c>
      <c r="S249" s="53" t="n"/>
      <c r="T249" s="53" t="n"/>
      <c r="U249" s="44">
        <f>IF(OR(N(S249)=0,N('Ustawienia'!$B$19)=0),"",IFERROR("Z"&amp;MATCH(S249,'Ustawienia'!$C$23:$C$27,1),"&lt;Z1"))</f>
        <v/>
      </c>
      <c r="V249" s="53" t="n"/>
      <c r="W249" s="44">
        <f>IF(AND(N(V249)&gt;0,N(Q249)&gt;0),ROUND(V249*Q249*1440,0),"")</f>
        <v/>
      </c>
      <c r="X249" s="53" t="n"/>
      <c r="Y249" s="53" t="n"/>
      <c r="Z249" s="53" t="n"/>
      <c r="AA249" s="57" t="n"/>
      <c r="AB249" s="53" t="n"/>
      <c r="AC249" s="58" t="n"/>
      <c r="AD249" s="57" t="n"/>
      <c r="AE249" s="53" t="n"/>
      <c r="AF249" s="58" t="n"/>
      <c r="AG249" s="53" t="n"/>
      <c r="AH249" s="58" t="n"/>
      <c r="AI249" s="58" t="n"/>
      <c r="AJ249" s="48" t="n"/>
    </row>
    <row r="250" outlineLevel="1">
      <c r="A250" s="59" t="n">
        <v>46502</v>
      </c>
      <c r="B250" s="60">
        <f>CHOOSE(WEEKDAY(A250,2),"pon","wt","śr","czw","pt","sob","ndz")</f>
        <v/>
      </c>
      <c r="C250" s="61">
        <f>A250-WEEKDAY(A250,2)+1</f>
        <v/>
      </c>
      <c r="D250" s="60">
        <f>YEAR(A250)&amp;"-"&amp;TEXT(MONTH(A250),"00")</f>
        <v/>
      </c>
      <c r="E250" s="62">
        <f>SUMIFS($M$4:$M$1200,$C$4:$C$1200,$C250)</f>
        <v/>
      </c>
      <c r="F250" s="62">
        <f>SUMIFS($P$4:$P$1200,$C$4:$C$1200,$C250)</f>
        <v/>
      </c>
      <c r="G250" s="63" t="n"/>
      <c r="H250" s="64" t="n"/>
      <c r="I250" s="65" t="n"/>
      <c r="J250" s="63" t="n"/>
      <c r="K250" s="66">
        <f>IF(AND(H250="",I250="",COUNTIF('Zmiany planu'!$C$4:$C$1000,$A250)=0),"",1+COUNTIF('Zmiany planu'!$C$4:$C$1000,$A250))</f>
        <v/>
      </c>
      <c r="L250" s="67">
        <f>IF(COUNTIF('Zmiany planu'!$C$4:$C$1000,$A250)=0,IF(H250="","",H250),INDEX('Zmiany planu'!$G$4:$G$1000,MATCH(INT($A250)&amp;"#"&amp;COUNTIF('Zmiany planu'!$C$4:$C$1000,$A250),'Zmiany planu'!$L$4:$L$1000,0))&amp;"")</f>
        <v/>
      </c>
      <c r="M250" s="68">
        <f>IF(COUNTIF('Zmiany planu'!$C$4:$C$1000,$A250)=0,IF(I250="","",I250),IF(INDEX('Zmiany planu'!$H$4:$H$1000,MATCH(INT($A250)&amp;"#"&amp;COUNTIF('Zmiany planu'!$C$4:$C$1000,$A250),'Zmiany planu'!$L$4:$L$1000,0))="",0,INDEX('Zmiany planu'!$H$4:$H$1000,MATCH(INT($A250)&amp;"#"&amp;COUNTIF('Zmiany planu'!$C$4:$C$1000,$A250),'Zmiany planu'!$L$4:$L$1000,0))))</f>
        <v/>
      </c>
      <c r="N250" s="69" t="n"/>
      <c r="O250" s="69" t="n"/>
      <c r="P250" s="70" t="n"/>
      <c r="Q250" s="71" t="n"/>
      <c r="R250" s="72">
        <f>IF(AND(N(P250)&gt;0,N(Q250)&gt;0),Q250/P250,"")</f>
        <v/>
      </c>
      <c r="S250" s="69" t="n"/>
      <c r="T250" s="69" t="n"/>
      <c r="U250" s="60">
        <f>IF(OR(N(S250)=0,N('Ustawienia'!$B$19)=0),"",IFERROR("Z"&amp;MATCH(S250,'Ustawienia'!$C$23:$C$27,1),"&lt;Z1"))</f>
        <v/>
      </c>
      <c r="V250" s="69" t="n"/>
      <c r="W250" s="60">
        <f>IF(AND(N(V250)&gt;0,N(Q250)&gt;0),ROUND(V250*Q250*1440,0),"")</f>
        <v/>
      </c>
      <c r="X250" s="69" t="n"/>
      <c r="Y250" s="69" t="n"/>
      <c r="Z250" s="69" t="n"/>
      <c r="AA250" s="73" t="n"/>
      <c r="AB250" s="69" t="n"/>
      <c r="AC250" s="74" t="n"/>
      <c r="AD250" s="73" t="n"/>
      <c r="AE250" s="69" t="n"/>
      <c r="AF250" s="74" t="n"/>
      <c r="AG250" s="69" t="n"/>
      <c r="AH250" s="74" t="n"/>
      <c r="AI250" s="74" t="n"/>
      <c r="AJ250" s="64" t="n"/>
    </row>
    <row r="251" outlineLevel="1">
      <c r="A251" s="43" t="n">
        <v>46503</v>
      </c>
      <c r="B251" s="44">
        <f>CHOOSE(WEEKDAY(A251,2),"pon","wt","śr","czw","pt","sob","ndz")</f>
        <v/>
      </c>
      <c r="C251" s="45">
        <f>A251-WEEKDAY(A251,2)+1</f>
        <v/>
      </c>
      <c r="D251" s="44">
        <f>YEAR(A251)&amp;"-"&amp;TEXT(MONTH(A251),"00")</f>
        <v/>
      </c>
      <c r="E251" s="46" t="n"/>
      <c r="F251" s="46" t="n"/>
      <c r="G251" s="47" t="n"/>
      <c r="H251" s="48" t="n"/>
      <c r="I251" s="49" t="n"/>
      <c r="J251" s="47" t="n"/>
      <c r="K251" s="50">
        <f>IF(AND(H251="",I251="",COUNTIF('Zmiany planu'!$C$4:$C$1000,$A251)=0),"",1+COUNTIF('Zmiany planu'!$C$4:$C$1000,$A251))</f>
        <v/>
      </c>
      <c r="L251" s="51">
        <f>IF(COUNTIF('Zmiany planu'!$C$4:$C$1000,$A251)=0,IF(H251="","",H251),INDEX('Zmiany planu'!$G$4:$G$1000,MATCH(INT($A251)&amp;"#"&amp;COUNTIF('Zmiany planu'!$C$4:$C$1000,$A251),'Zmiany planu'!$L$4:$L$1000,0))&amp;"")</f>
        <v/>
      </c>
      <c r="M251" s="52">
        <f>IF(COUNTIF('Zmiany planu'!$C$4:$C$1000,$A251)=0,IF(I251="","",I251),IF(INDEX('Zmiany planu'!$H$4:$H$1000,MATCH(INT($A251)&amp;"#"&amp;COUNTIF('Zmiany planu'!$C$4:$C$1000,$A251),'Zmiany planu'!$L$4:$L$1000,0))="",0,INDEX('Zmiany planu'!$H$4:$H$1000,MATCH(INT($A251)&amp;"#"&amp;COUNTIF('Zmiany planu'!$C$4:$C$1000,$A251),'Zmiany planu'!$L$4:$L$1000,0))))</f>
        <v/>
      </c>
      <c r="N251" s="53" t="n"/>
      <c r="O251" s="53" t="n"/>
      <c r="P251" s="54" t="n"/>
      <c r="Q251" s="55" t="n"/>
      <c r="R251" s="56">
        <f>IF(AND(N(P251)&gt;0,N(Q251)&gt;0),Q251/P251,"")</f>
        <v/>
      </c>
      <c r="S251" s="53" t="n"/>
      <c r="T251" s="53" t="n"/>
      <c r="U251" s="44">
        <f>IF(OR(N(S251)=0,N('Ustawienia'!$B$19)=0),"",IFERROR("Z"&amp;MATCH(S251,'Ustawienia'!$C$23:$C$27,1),"&lt;Z1"))</f>
        <v/>
      </c>
      <c r="V251" s="53" t="n"/>
      <c r="W251" s="44">
        <f>IF(AND(N(V251)&gt;0,N(Q251)&gt;0),ROUND(V251*Q251*1440,0),"")</f>
        <v/>
      </c>
      <c r="X251" s="53" t="n"/>
      <c r="Y251" s="53" t="n"/>
      <c r="Z251" s="53" t="n"/>
      <c r="AA251" s="57" t="n"/>
      <c r="AB251" s="53" t="n"/>
      <c r="AC251" s="58" t="n"/>
      <c r="AD251" s="57" t="n"/>
      <c r="AE251" s="53" t="n"/>
      <c r="AF251" s="58" t="n"/>
      <c r="AG251" s="53" t="n"/>
      <c r="AH251" s="58" t="n"/>
      <c r="AI251" s="58" t="n"/>
      <c r="AJ251" s="48" t="n"/>
    </row>
    <row r="252" outlineLevel="1">
      <c r="A252" s="43" t="n">
        <v>46504</v>
      </c>
      <c r="B252" s="44">
        <f>CHOOSE(WEEKDAY(A252,2),"pon","wt","śr","czw","pt","sob","ndz")</f>
        <v/>
      </c>
      <c r="C252" s="45">
        <f>A252-WEEKDAY(A252,2)+1</f>
        <v/>
      </c>
      <c r="D252" s="44">
        <f>YEAR(A252)&amp;"-"&amp;TEXT(MONTH(A252),"00")</f>
        <v/>
      </c>
      <c r="E252" s="46" t="n"/>
      <c r="F252" s="46" t="n"/>
      <c r="G252" s="47" t="n"/>
      <c r="H252" s="48" t="n"/>
      <c r="I252" s="49" t="n"/>
      <c r="J252" s="47" t="n"/>
      <c r="K252" s="50">
        <f>IF(AND(H252="",I252="",COUNTIF('Zmiany planu'!$C$4:$C$1000,$A252)=0),"",1+COUNTIF('Zmiany planu'!$C$4:$C$1000,$A252))</f>
        <v/>
      </c>
      <c r="L252" s="51">
        <f>IF(COUNTIF('Zmiany planu'!$C$4:$C$1000,$A252)=0,IF(H252="","",H252),INDEX('Zmiany planu'!$G$4:$G$1000,MATCH(INT($A252)&amp;"#"&amp;COUNTIF('Zmiany planu'!$C$4:$C$1000,$A252),'Zmiany planu'!$L$4:$L$1000,0))&amp;"")</f>
        <v/>
      </c>
      <c r="M252" s="52">
        <f>IF(COUNTIF('Zmiany planu'!$C$4:$C$1000,$A252)=0,IF(I252="","",I252),IF(INDEX('Zmiany planu'!$H$4:$H$1000,MATCH(INT($A252)&amp;"#"&amp;COUNTIF('Zmiany planu'!$C$4:$C$1000,$A252),'Zmiany planu'!$L$4:$L$1000,0))="",0,INDEX('Zmiany planu'!$H$4:$H$1000,MATCH(INT($A252)&amp;"#"&amp;COUNTIF('Zmiany planu'!$C$4:$C$1000,$A252),'Zmiany planu'!$L$4:$L$1000,0))))</f>
        <v/>
      </c>
      <c r="N252" s="53" t="n"/>
      <c r="O252" s="53" t="n"/>
      <c r="P252" s="54" t="n"/>
      <c r="Q252" s="55" t="n"/>
      <c r="R252" s="56">
        <f>IF(AND(N(P252)&gt;0,N(Q252)&gt;0),Q252/P252,"")</f>
        <v/>
      </c>
      <c r="S252" s="53" t="n"/>
      <c r="T252" s="53" t="n"/>
      <c r="U252" s="44">
        <f>IF(OR(N(S252)=0,N('Ustawienia'!$B$19)=0),"",IFERROR("Z"&amp;MATCH(S252,'Ustawienia'!$C$23:$C$27,1),"&lt;Z1"))</f>
        <v/>
      </c>
      <c r="V252" s="53" t="n"/>
      <c r="W252" s="44">
        <f>IF(AND(N(V252)&gt;0,N(Q252)&gt;0),ROUND(V252*Q252*1440,0),"")</f>
        <v/>
      </c>
      <c r="X252" s="53" t="n"/>
      <c r="Y252" s="53" t="n"/>
      <c r="Z252" s="53" t="n"/>
      <c r="AA252" s="57" t="n"/>
      <c r="AB252" s="53" t="n"/>
      <c r="AC252" s="58" t="n"/>
      <c r="AD252" s="57" t="n"/>
      <c r="AE252" s="53" t="n"/>
      <c r="AF252" s="58" t="n"/>
      <c r="AG252" s="53" t="n"/>
      <c r="AH252" s="58" t="n"/>
      <c r="AI252" s="58" t="n"/>
      <c r="AJ252" s="48" t="n"/>
    </row>
    <row r="253" outlineLevel="1">
      <c r="A253" s="43" t="n">
        <v>46505</v>
      </c>
      <c r="B253" s="44">
        <f>CHOOSE(WEEKDAY(A253,2),"pon","wt","śr","czw","pt","sob","ndz")</f>
        <v/>
      </c>
      <c r="C253" s="45">
        <f>A253-WEEKDAY(A253,2)+1</f>
        <v/>
      </c>
      <c r="D253" s="44">
        <f>YEAR(A253)&amp;"-"&amp;TEXT(MONTH(A253),"00")</f>
        <v/>
      </c>
      <c r="E253" s="46" t="n"/>
      <c r="F253" s="46" t="n"/>
      <c r="G253" s="47" t="n"/>
      <c r="H253" s="48" t="n"/>
      <c r="I253" s="49" t="n"/>
      <c r="J253" s="47" t="n"/>
      <c r="K253" s="50">
        <f>IF(AND(H253="",I253="",COUNTIF('Zmiany planu'!$C$4:$C$1000,$A253)=0),"",1+COUNTIF('Zmiany planu'!$C$4:$C$1000,$A253))</f>
        <v/>
      </c>
      <c r="L253" s="51">
        <f>IF(COUNTIF('Zmiany planu'!$C$4:$C$1000,$A253)=0,IF(H253="","",H253),INDEX('Zmiany planu'!$G$4:$G$1000,MATCH(INT($A253)&amp;"#"&amp;COUNTIF('Zmiany planu'!$C$4:$C$1000,$A253),'Zmiany planu'!$L$4:$L$1000,0))&amp;"")</f>
        <v/>
      </c>
      <c r="M253" s="52">
        <f>IF(COUNTIF('Zmiany planu'!$C$4:$C$1000,$A253)=0,IF(I253="","",I253),IF(INDEX('Zmiany planu'!$H$4:$H$1000,MATCH(INT($A253)&amp;"#"&amp;COUNTIF('Zmiany planu'!$C$4:$C$1000,$A253),'Zmiany planu'!$L$4:$L$1000,0))="",0,INDEX('Zmiany planu'!$H$4:$H$1000,MATCH(INT($A253)&amp;"#"&amp;COUNTIF('Zmiany planu'!$C$4:$C$1000,$A253),'Zmiany planu'!$L$4:$L$1000,0))))</f>
        <v/>
      </c>
      <c r="N253" s="53" t="n"/>
      <c r="O253" s="53" t="n"/>
      <c r="P253" s="54" t="n"/>
      <c r="Q253" s="55" t="n"/>
      <c r="R253" s="56">
        <f>IF(AND(N(P253)&gt;0,N(Q253)&gt;0),Q253/P253,"")</f>
        <v/>
      </c>
      <c r="S253" s="53" t="n"/>
      <c r="T253" s="53" t="n"/>
      <c r="U253" s="44">
        <f>IF(OR(N(S253)=0,N('Ustawienia'!$B$19)=0),"",IFERROR("Z"&amp;MATCH(S253,'Ustawienia'!$C$23:$C$27,1),"&lt;Z1"))</f>
        <v/>
      </c>
      <c r="V253" s="53" t="n"/>
      <c r="W253" s="44">
        <f>IF(AND(N(V253)&gt;0,N(Q253)&gt;0),ROUND(V253*Q253*1440,0),"")</f>
        <v/>
      </c>
      <c r="X253" s="53" t="n"/>
      <c r="Y253" s="53" t="n"/>
      <c r="Z253" s="53" t="n"/>
      <c r="AA253" s="57" t="n"/>
      <c r="AB253" s="53" t="n"/>
      <c r="AC253" s="58" t="n"/>
      <c r="AD253" s="57" t="n"/>
      <c r="AE253" s="53" t="n"/>
      <c r="AF253" s="58" t="n"/>
      <c r="AG253" s="53" t="n"/>
      <c r="AH253" s="58" t="n"/>
      <c r="AI253" s="58" t="n"/>
      <c r="AJ253" s="48" t="n"/>
    </row>
    <row r="254" outlineLevel="1">
      <c r="A254" s="43" t="n">
        <v>46506</v>
      </c>
      <c r="B254" s="44">
        <f>CHOOSE(WEEKDAY(A254,2),"pon","wt","śr","czw","pt","sob","ndz")</f>
        <v/>
      </c>
      <c r="C254" s="45">
        <f>A254-WEEKDAY(A254,2)+1</f>
        <v/>
      </c>
      <c r="D254" s="44">
        <f>YEAR(A254)&amp;"-"&amp;TEXT(MONTH(A254),"00")</f>
        <v/>
      </c>
      <c r="E254" s="46" t="n"/>
      <c r="F254" s="46" t="n"/>
      <c r="G254" s="47" t="n"/>
      <c r="H254" s="48" t="n"/>
      <c r="I254" s="49" t="n"/>
      <c r="J254" s="47" t="n"/>
      <c r="K254" s="50">
        <f>IF(AND(H254="",I254="",COUNTIF('Zmiany planu'!$C$4:$C$1000,$A254)=0),"",1+COUNTIF('Zmiany planu'!$C$4:$C$1000,$A254))</f>
        <v/>
      </c>
      <c r="L254" s="51">
        <f>IF(COUNTIF('Zmiany planu'!$C$4:$C$1000,$A254)=0,IF(H254="","",H254),INDEX('Zmiany planu'!$G$4:$G$1000,MATCH(INT($A254)&amp;"#"&amp;COUNTIF('Zmiany planu'!$C$4:$C$1000,$A254),'Zmiany planu'!$L$4:$L$1000,0))&amp;"")</f>
        <v/>
      </c>
      <c r="M254" s="52">
        <f>IF(COUNTIF('Zmiany planu'!$C$4:$C$1000,$A254)=0,IF(I254="","",I254),IF(INDEX('Zmiany planu'!$H$4:$H$1000,MATCH(INT($A254)&amp;"#"&amp;COUNTIF('Zmiany planu'!$C$4:$C$1000,$A254),'Zmiany planu'!$L$4:$L$1000,0))="",0,INDEX('Zmiany planu'!$H$4:$H$1000,MATCH(INT($A254)&amp;"#"&amp;COUNTIF('Zmiany planu'!$C$4:$C$1000,$A254),'Zmiany planu'!$L$4:$L$1000,0))))</f>
        <v/>
      </c>
      <c r="N254" s="53" t="n"/>
      <c r="O254" s="53" t="n"/>
      <c r="P254" s="54" t="n"/>
      <c r="Q254" s="55" t="n"/>
      <c r="R254" s="56">
        <f>IF(AND(N(P254)&gt;0,N(Q254)&gt;0),Q254/P254,"")</f>
        <v/>
      </c>
      <c r="S254" s="53" t="n"/>
      <c r="T254" s="53" t="n"/>
      <c r="U254" s="44">
        <f>IF(OR(N(S254)=0,N('Ustawienia'!$B$19)=0),"",IFERROR("Z"&amp;MATCH(S254,'Ustawienia'!$C$23:$C$27,1),"&lt;Z1"))</f>
        <v/>
      </c>
      <c r="V254" s="53" t="n"/>
      <c r="W254" s="44">
        <f>IF(AND(N(V254)&gt;0,N(Q254)&gt;0),ROUND(V254*Q254*1440,0),"")</f>
        <v/>
      </c>
      <c r="X254" s="53" t="n"/>
      <c r="Y254" s="53" t="n"/>
      <c r="Z254" s="53" t="n"/>
      <c r="AA254" s="57" t="n"/>
      <c r="AB254" s="53" t="n"/>
      <c r="AC254" s="58" t="n"/>
      <c r="AD254" s="57" t="n"/>
      <c r="AE254" s="53" t="n"/>
      <c r="AF254" s="58" t="n"/>
      <c r="AG254" s="53" t="n"/>
      <c r="AH254" s="58" t="n"/>
      <c r="AI254" s="58" t="n"/>
      <c r="AJ254" s="48" t="n"/>
    </row>
    <row r="255" outlineLevel="1">
      <c r="A255" s="43" t="n">
        <v>46507</v>
      </c>
      <c r="B255" s="44">
        <f>CHOOSE(WEEKDAY(A255,2),"pon","wt","śr","czw","pt","sob","ndz")</f>
        <v/>
      </c>
      <c r="C255" s="45">
        <f>A255-WEEKDAY(A255,2)+1</f>
        <v/>
      </c>
      <c r="D255" s="44">
        <f>YEAR(A255)&amp;"-"&amp;TEXT(MONTH(A255),"00")</f>
        <v/>
      </c>
      <c r="E255" s="46" t="n"/>
      <c r="F255" s="46" t="n"/>
      <c r="G255" s="47" t="n"/>
      <c r="H255" s="48" t="n"/>
      <c r="I255" s="49" t="n"/>
      <c r="J255" s="47" t="n"/>
      <c r="K255" s="50">
        <f>IF(AND(H255="",I255="",COUNTIF('Zmiany planu'!$C$4:$C$1000,$A255)=0),"",1+COUNTIF('Zmiany planu'!$C$4:$C$1000,$A255))</f>
        <v/>
      </c>
      <c r="L255" s="51">
        <f>IF(COUNTIF('Zmiany planu'!$C$4:$C$1000,$A255)=0,IF(H255="","",H255),INDEX('Zmiany planu'!$G$4:$G$1000,MATCH(INT($A255)&amp;"#"&amp;COUNTIF('Zmiany planu'!$C$4:$C$1000,$A255),'Zmiany planu'!$L$4:$L$1000,0))&amp;"")</f>
        <v/>
      </c>
      <c r="M255" s="52">
        <f>IF(COUNTIF('Zmiany planu'!$C$4:$C$1000,$A255)=0,IF(I255="","",I255),IF(INDEX('Zmiany planu'!$H$4:$H$1000,MATCH(INT($A255)&amp;"#"&amp;COUNTIF('Zmiany planu'!$C$4:$C$1000,$A255),'Zmiany planu'!$L$4:$L$1000,0))="",0,INDEX('Zmiany planu'!$H$4:$H$1000,MATCH(INT($A255)&amp;"#"&amp;COUNTIF('Zmiany planu'!$C$4:$C$1000,$A255),'Zmiany planu'!$L$4:$L$1000,0))))</f>
        <v/>
      </c>
      <c r="N255" s="53" t="n"/>
      <c r="O255" s="53" t="n"/>
      <c r="P255" s="54" t="n"/>
      <c r="Q255" s="55" t="n"/>
      <c r="R255" s="56">
        <f>IF(AND(N(P255)&gt;0,N(Q255)&gt;0),Q255/P255,"")</f>
        <v/>
      </c>
      <c r="S255" s="53" t="n"/>
      <c r="T255" s="53" t="n"/>
      <c r="U255" s="44">
        <f>IF(OR(N(S255)=0,N('Ustawienia'!$B$19)=0),"",IFERROR("Z"&amp;MATCH(S255,'Ustawienia'!$C$23:$C$27,1),"&lt;Z1"))</f>
        <v/>
      </c>
      <c r="V255" s="53" t="n"/>
      <c r="W255" s="44">
        <f>IF(AND(N(V255)&gt;0,N(Q255)&gt;0),ROUND(V255*Q255*1440,0),"")</f>
        <v/>
      </c>
      <c r="X255" s="53" t="n"/>
      <c r="Y255" s="53" t="n"/>
      <c r="Z255" s="53" t="n"/>
      <c r="AA255" s="57" t="n"/>
      <c r="AB255" s="53" t="n"/>
      <c r="AC255" s="58" t="n"/>
      <c r="AD255" s="57" t="n"/>
      <c r="AE255" s="53" t="n"/>
      <c r="AF255" s="58" t="n"/>
      <c r="AG255" s="53" t="n"/>
      <c r="AH255" s="58" t="n"/>
      <c r="AI255" s="58" t="n"/>
      <c r="AJ255" s="48" t="n"/>
    </row>
    <row r="256" ht="22" customHeight="1">
      <c r="A256" s="40" t="inlineStr">
        <is>
          <t>05.2027</t>
        </is>
      </c>
      <c r="B256" s="40" t="n"/>
      <c r="C256" s="40" t="n"/>
      <c r="D256" s="40" t="inlineStr">
        <is>
          <t>2027-05</t>
        </is>
      </c>
      <c r="E256" s="41">
        <f>SUMIFS($M$4:$M$1200,$D$4:$D$1200,$D256)</f>
        <v/>
      </c>
      <c r="F256" s="41">
        <f>SUMIFS($P$4:$P$1200,$D$4:$D$1200,$D256)</f>
        <v/>
      </c>
      <c r="G256" s="40" t="n"/>
      <c r="H256" s="42" t="inlineStr">
        <is>
          <t>MAJ 2027</t>
        </is>
      </c>
      <c r="I256" s="40" t="n"/>
      <c r="J256" s="40" t="n"/>
      <c r="K256" s="40" t="n"/>
      <c r="L256" s="40">
        <f>IF(E256&gt;0,"Realizacja miesiąca: "&amp;ROUND(F256/E256*100,0)&amp;"%  ·  treningi: "&amp;COUNTIFS($D$4:$D$1200,$D256,$P$4:$P$1200,"&gt;0")&amp;"  ·  zmiany planu: "&amp;COUNTIFS('Zmiany planu'!$M$4:$M$1000,$D256),"")</f>
        <v/>
      </c>
      <c r="M256" s="40" t="n"/>
      <c r="N256" s="40" t="n"/>
      <c r="O256" s="40" t="n"/>
      <c r="P256" s="40" t="n"/>
      <c r="Q256" s="40" t="n"/>
      <c r="R256" s="40" t="n"/>
      <c r="S256" s="40" t="n"/>
      <c r="T256" s="40" t="n"/>
      <c r="U256" s="40" t="n"/>
      <c r="V256" s="40" t="n"/>
      <c r="W256" s="40" t="n"/>
      <c r="X256" s="40" t="n"/>
      <c r="Y256" s="40" t="n"/>
      <c r="Z256" s="40" t="n"/>
      <c r="AA256" s="40" t="n"/>
      <c r="AB256" s="40" t="n"/>
      <c r="AC256" s="40" t="n"/>
      <c r="AD256" s="40" t="n"/>
      <c r="AE256" s="40" t="n"/>
      <c r="AF256" s="40" t="n"/>
      <c r="AG256" s="40" t="n"/>
      <c r="AH256" s="40" t="n"/>
      <c r="AI256" s="40" t="n"/>
      <c r="AJ256" s="40" t="n"/>
    </row>
    <row r="257" outlineLevel="1">
      <c r="A257" s="43" t="n">
        <v>46508</v>
      </c>
      <c r="B257" s="44">
        <f>CHOOSE(WEEKDAY(A257,2),"pon","wt","śr","czw","pt","sob","ndz")</f>
        <v/>
      </c>
      <c r="C257" s="45">
        <f>A257-WEEKDAY(A257,2)+1</f>
        <v/>
      </c>
      <c r="D257" s="44">
        <f>YEAR(A257)&amp;"-"&amp;TEXT(MONTH(A257),"00")</f>
        <v/>
      </c>
      <c r="E257" s="46" t="n"/>
      <c r="F257" s="46" t="n"/>
      <c r="G257" s="47" t="n"/>
      <c r="H257" s="48" t="n"/>
      <c r="I257" s="49" t="n"/>
      <c r="J257" s="47" t="n"/>
      <c r="K257" s="50">
        <f>IF(AND(H257="",I257="",COUNTIF('Zmiany planu'!$C$4:$C$1000,$A257)=0),"",1+COUNTIF('Zmiany planu'!$C$4:$C$1000,$A257))</f>
        <v/>
      </c>
      <c r="L257" s="51">
        <f>IF(COUNTIF('Zmiany planu'!$C$4:$C$1000,$A257)=0,IF(H257="","",H257),INDEX('Zmiany planu'!$G$4:$G$1000,MATCH(INT($A257)&amp;"#"&amp;COUNTIF('Zmiany planu'!$C$4:$C$1000,$A257),'Zmiany planu'!$L$4:$L$1000,0))&amp;"")</f>
        <v/>
      </c>
      <c r="M257" s="52">
        <f>IF(COUNTIF('Zmiany planu'!$C$4:$C$1000,$A257)=0,IF(I257="","",I257),IF(INDEX('Zmiany planu'!$H$4:$H$1000,MATCH(INT($A257)&amp;"#"&amp;COUNTIF('Zmiany planu'!$C$4:$C$1000,$A257),'Zmiany planu'!$L$4:$L$1000,0))="",0,INDEX('Zmiany planu'!$H$4:$H$1000,MATCH(INT($A257)&amp;"#"&amp;COUNTIF('Zmiany planu'!$C$4:$C$1000,$A257),'Zmiany planu'!$L$4:$L$1000,0))))</f>
        <v/>
      </c>
      <c r="N257" s="53" t="n"/>
      <c r="O257" s="53" t="n"/>
      <c r="P257" s="54" t="n"/>
      <c r="Q257" s="55" t="n"/>
      <c r="R257" s="56">
        <f>IF(AND(N(P257)&gt;0,N(Q257)&gt;0),Q257/P257,"")</f>
        <v/>
      </c>
      <c r="S257" s="53" t="n"/>
      <c r="T257" s="53" t="n"/>
      <c r="U257" s="44">
        <f>IF(OR(N(S257)=0,N('Ustawienia'!$B$19)=0),"",IFERROR("Z"&amp;MATCH(S257,'Ustawienia'!$C$23:$C$27,1),"&lt;Z1"))</f>
        <v/>
      </c>
      <c r="V257" s="53" t="n"/>
      <c r="W257" s="44">
        <f>IF(AND(N(V257)&gt;0,N(Q257)&gt;0),ROUND(V257*Q257*1440,0),"")</f>
        <v/>
      </c>
      <c r="X257" s="53" t="n"/>
      <c r="Y257" s="53" t="n"/>
      <c r="Z257" s="53" t="n"/>
      <c r="AA257" s="57" t="n"/>
      <c r="AB257" s="53" t="n"/>
      <c r="AC257" s="58" t="n"/>
      <c r="AD257" s="57" t="n"/>
      <c r="AE257" s="53" t="n"/>
      <c r="AF257" s="58" t="n"/>
      <c r="AG257" s="53" t="n"/>
      <c r="AH257" s="58" t="n"/>
      <c r="AI257" s="58" t="n"/>
      <c r="AJ257" s="48" t="n"/>
    </row>
    <row r="258" outlineLevel="1">
      <c r="A258" s="59" t="n">
        <v>46509</v>
      </c>
      <c r="B258" s="60">
        <f>CHOOSE(WEEKDAY(A258,2),"pon","wt","śr","czw","pt","sob","ndz")</f>
        <v/>
      </c>
      <c r="C258" s="61">
        <f>A258-WEEKDAY(A258,2)+1</f>
        <v/>
      </c>
      <c r="D258" s="60">
        <f>YEAR(A258)&amp;"-"&amp;TEXT(MONTH(A258),"00")</f>
        <v/>
      </c>
      <c r="E258" s="62">
        <f>SUMIFS($M$4:$M$1200,$C$4:$C$1200,$C258)</f>
        <v/>
      </c>
      <c r="F258" s="62">
        <f>SUMIFS($P$4:$P$1200,$C$4:$C$1200,$C258)</f>
        <v/>
      </c>
      <c r="G258" s="63" t="n"/>
      <c r="H258" s="64" t="n"/>
      <c r="I258" s="65" t="n"/>
      <c r="J258" s="63" t="n"/>
      <c r="K258" s="66">
        <f>IF(AND(H258="",I258="",COUNTIF('Zmiany planu'!$C$4:$C$1000,$A258)=0),"",1+COUNTIF('Zmiany planu'!$C$4:$C$1000,$A258))</f>
        <v/>
      </c>
      <c r="L258" s="67">
        <f>IF(COUNTIF('Zmiany planu'!$C$4:$C$1000,$A258)=0,IF(H258="","",H258),INDEX('Zmiany planu'!$G$4:$G$1000,MATCH(INT($A258)&amp;"#"&amp;COUNTIF('Zmiany planu'!$C$4:$C$1000,$A258),'Zmiany planu'!$L$4:$L$1000,0))&amp;"")</f>
        <v/>
      </c>
      <c r="M258" s="68">
        <f>IF(COUNTIF('Zmiany planu'!$C$4:$C$1000,$A258)=0,IF(I258="","",I258),IF(INDEX('Zmiany planu'!$H$4:$H$1000,MATCH(INT($A258)&amp;"#"&amp;COUNTIF('Zmiany planu'!$C$4:$C$1000,$A258),'Zmiany planu'!$L$4:$L$1000,0))="",0,INDEX('Zmiany planu'!$H$4:$H$1000,MATCH(INT($A258)&amp;"#"&amp;COUNTIF('Zmiany planu'!$C$4:$C$1000,$A258),'Zmiany planu'!$L$4:$L$1000,0))))</f>
        <v/>
      </c>
      <c r="N258" s="69" t="n"/>
      <c r="O258" s="69" t="n"/>
      <c r="P258" s="70" t="n"/>
      <c r="Q258" s="71" t="n"/>
      <c r="R258" s="72">
        <f>IF(AND(N(P258)&gt;0,N(Q258)&gt;0),Q258/P258,"")</f>
        <v/>
      </c>
      <c r="S258" s="69" t="n"/>
      <c r="T258" s="69" t="n"/>
      <c r="U258" s="60">
        <f>IF(OR(N(S258)=0,N('Ustawienia'!$B$19)=0),"",IFERROR("Z"&amp;MATCH(S258,'Ustawienia'!$C$23:$C$27,1),"&lt;Z1"))</f>
        <v/>
      </c>
      <c r="V258" s="69" t="n"/>
      <c r="W258" s="60">
        <f>IF(AND(N(V258)&gt;0,N(Q258)&gt;0),ROUND(V258*Q258*1440,0),"")</f>
        <v/>
      </c>
      <c r="X258" s="69" t="n"/>
      <c r="Y258" s="69" t="n"/>
      <c r="Z258" s="69" t="n"/>
      <c r="AA258" s="73" t="n"/>
      <c r="AB258" s="69" t="n"/>
      <c r="AC258" s="74" t="n"/>
      <c r="AD258" s="73" t="n"/>
      <c r="AE258" s="69" t="n"/>
      <c r="AF258" s="74" t="n"/>
      <c r="AG258" s="69" t="n"/>
      <c r="AH258" s="74" t="n"/>
      <c r="AI258" s="74" t="n"/>
      <c r="AJ258" s="64" t="n"/>
    </row>
    <row r="259" outlineLevel="1">
      <c r="A259" s="43" t="n">
        <v>46510</v>
      </c>
      <c r="B259" s="44">
        <f>CHOOSE(WEEKDAY(A259,2),"pon","wt","śr","czw","pt","sob","ndz")</f>
        <v/>
      </c>
      <c r="C259" s="45">
        <f>A259-WEEKDAY(A259,2)+1</f>
        <v/>
      </c>
      <c r="D259" s="44">
        <f>YEAR(A259)&amp;"-"&amp;TEXT(MONTH(A259),"00")</f>
        <v/>
      </c>
      <c r="E259" s="46" t="n"/>
      <c r="F259" s="46" t="n"/>
      <c r="G259" s="47" t="n"/>
      <c r="H259" s="48" t="n"/>
      <c r="I259" s="49" t="n"/>
      <c r="J259" s="47" t="n"/>
      <c r="K259" s="50">
        <f>IF(AND(H259="",I259="",COUNTIF('Zmiany planu'!$C$4:$C$1000,$A259)=0),"",1+COUNTIF('Zmiany planu'!$C$4:$C$1000,$A259))</f>
        <v/>
      </c>
      <c r="L259" s="51">
        <f>IF(COUNTIF('Zmiany planu'!$C$4:$C$1000,$A259)=0,IF(H259="","",H259),INDEX('Zmiany planu'!$G$4:$G$1000,MATCH(INT($A259)&amp;"#"&amp;COUNTIF('Zmiany planu'!$C$4:$C$1000,$A259),'Zmiany planu'!$L$4:$L$1000,0))&amp;"")</f>
        <v/>
      </c>
      <c r="M259" s="52">
        <f>IF(COUNTIF('Zmiany planu'!$C$4:$C$1000,$A259)=0,IF(I259="","",I259),IF(INDEX('Zmiany planu'!$H$4:$H$1000,MATCH(INT($A259)&amp;"#"&amp;COUNTIF('Zmiany planu'!$C$4:$C$1000,$A259),'Zmiany planu'!$L$4:$L$1000,0))="",0,INDEX('Zmiany planu'!$H$4:$H$1000,MATCH(INT($A259)&amp;"#"&amp;COUNTIF('Zmiany planu'!$C$4:$C$1000,$A259),'Zmiany planu'!$L$4:$L$1000,0))))</f>
        <v/>
      </c>
      <c r="N259" s="53" t="n"/>
      <c r="O259" s="53" t="n"/>
      <c r="P259" s="54" t="n"/>
      <c r="Q259" s="55" t="n"/>
      <c r="R259" s="56">
        <f>IF(AND(N(P259)&gt;0,N(Q259)&gt;0),Q259/P259,"")</f>
        <v/>
      </c>
      <c r="S259" s="53" t="n"/>
      <c r="T259" s="53" t="n"/>
      <c r="U259" s="44">
        <f>IF(OR(N(S259)=0,N('Ustawienia'!$B$19)=0),"",IFERROR("Z"&amp;MATCH(S259,'Ustawienia'!$C$23:$C$27,1),"&lt;Z1"))</f>
        <v/>
      </c>
      <c r="V259" s="53" t="n"/>
      <c r="W259" s="44">
        <f>IF(AND(N(V259)&gt;0,N(Q259)&gt;0),ROUND(V259*Q259*1440,0),"")</f>
        <v/>
      </c>
      <c r="X259" s="53" t="n"/>
      <c r="Y259" s="53" t="n"/>
      <c r="Z259" s="53" t="n"/>
      <c r="AA259" s="57" t="n"/>
      <c r="AB259" s="53" t="n"/>
      <c r="AC259" s="58" t="n"/>
      <c r="AD259" s="57" t="n"/>
      <c r="AE259" s="53" t="n"/>
      <c r="AF259" s="58" t="n"/>
      <c r="AG259" s="53" t="n"/>
      <c r="AH259" s="58" t="n"/>
      <c r="AI259" s="58" t="n"/>
      <c r="AJ259" s="48" t="n"/>
    </row>
    <row r="260" outlineLevel="1">
      <c r="A260" s="43" t="n">
        <v>46511</v>
      </c>
      <c r="B260" s="44">
        <f>CHOOSE(WEEKDAY(A260,2),"pon","wt","śr","czw","pt","sob","ndz")</f>
        <v/>
      </c>
      <c r="C260" s="45">
        <f>A260-WEEKDAY(A260,2)+1</f>
        <v/>
      </c>
      <c r="D260" s="44">
        <f>YEAR(A260)&amp;"-"&amp;TEXT(MONTH(A260),"00")</f>
        <v/>
      </c>
      <c r="E260" s="46" t="n"/>
      <c r="F260" s="46" t="n"/>
      <c r="G260" s="47" t="n"/>
      <c r="H260" s="48" t="n"/>
      <c r="I260" s="49" t="n"/>
      <c r="J260" s="47" t="n"/>
      <c r="K260" s="50">
        <f>IF(AND(H260="",I260="",COUNTIF('Zmiany planu'!$C$4:$C$1000,$A260)=0),"",1+COUNTIF('Zmiany planu'!$C$4:$C$1000,$A260))</f>
        <v/>
      </c>
      <c r="L260" s="51">
        <f>IF(COUNTIF('Zmiany planu'!$C$4:$C$1000,$A260)=0,IF(H260="","",H260),INDEX('Zmiany planu'!$G$4:$G$1000,MATCH(INT($A260)&amp;"#"&amp;COUNTIF('Zmiany planu'!$C$4:$C$1000,$A260),'Zmiany planu'!$L$4:$L$1000,0))&amp;"")</f>
        <v/>
      </c>
      <c r="M260" s="52">
        <f>IF(COUNTIF('Zmiany planu'!$C$4:$C$1000,$A260)=0,IF(I260="","",I260),IF(INDEX('Zmiany planu'!$H$4:$H$1000,MATCH(INT($A260)&amp;"#"&amp;COUNTIF('Zmiany planu'!$C$4:$C$1000,$A260),'Zmiany planu'!$L$4:$L$1000,0))="",0,INDEX('Zmiany planu'!$H$4:$H$1000,MATCH(INT($A260)&amp;"#"&amp;COUNTIF('Zmiany planu'!$C$4:$C$1000,$A260),'Zmiany planu'!$L$4:$L$1000,0))))</f>
        <v/>
      </c>
      <c r="N260" s="53" t="n"/>
      <c r="O260" s="53" t="n"/>
      <c r="P260" s="54" t="n"/>
      <c r="Q260" s="55" t="n"/>
      <c r="R260" s="56">
        <f>IF(AND(N(P260)&gt;0,N(Q260)&gt;0),Q260/P260,"")</f>
        <v/>
      </c>
      <c r="S260" s="53" t="n"/>
      <c r="T260" s="53" t="n"/>
      <c r="U260" s="44">
        <f>IF(OR(N(S260)=0,N('Ustawienia'!$B$19)=0),"",IFERROR("Z"&amp;MATCH(S260,'Ustawienia'!$C$23:$C$27,1),"&lt;Z1"))</f>
        <v/>
      </c>
      <c r="V260" s="53" t="n"/>
      <c r="W260" s="44">
        <f>IF(AND(N(V260)&gt;0,N(Q260)&gt;0),ROUND(V260*Q260*1440,0),"")</f>
        <v/>
      </c>
      <c r="X260" s="53" t="n"/>
      <c r="Y260" s="53" t="n"/>
      <c r="Z260" s="53" t="n"/>
      <c r="AA260" s="57" t="n"/>
      <c r="AB260" s="53" t="n"/>
      <c r="AC260" s="58" t="n"/>
      <c r="AD260" s="57" t="n"/>
      <c r="AE260" s="53" t="n"/>
      <c r="AF260" s="58" t="n"/>
      <c r="AG260" s="53" t="n"/>
      <c r="AH260" s="58" t="n"/>
      <c r="AI260" s="58" t="n"/>
      <c r="AJ260" s="48" t="n"/>
    </row>
    <row r="261" outlineLevel="1">
      <c r="A261" s="43" t="n">
        <v>46512</v>
      </c>
      <c r="B261" s="44">
        <f>CHOOSE(WEEKDAY(A261,2),"pon","wt","śr","czw","pt","sob","ndz")</f>
        <v/>
      </c>
      <c r="C261" s="45">
        <f>A261-WEEKDAY(A261,2)+1</f>
        <v/>
      </c>
      <c r="D261" s="44">
        <f>YEAR(A261)&amp;"-"&amp;TEXT(MONTH(A261),"00")</f>
        <v/>
      </c>
      <c r="E261" s="46" t="n"/>
      <c r="F261" s="46" t="n"/>
      <c r="G261" s="47" t="n"/>
      <c r="H261" s="48" t="n"/>
      <c r="I261" s="49" t="n"/>
      <c r="J261" s="47" t="n"/>
      <c r="K261" s="50">
        <f>IF(AND(H261="",I261="",COUNTIF('Zmiany planu'!$C$4:$C$1000,$A261)=0),"",1+COUNTIF('Zmiany planu'!$C$4:$C$1000,$A261))</f>
        <v/>
      </c>
      <c r="L261" s="51">
        <f>IF(COUNTIF('Zmiany planu'!$C$4:$C$1000,$A261)=0,IF(H261="","",H261),INDEX('Zmiany planu'!$G$4:$G$1000,MATCH(INT($A261)&amp;"#"&amp;COUNTIF('Zmiany planu'!$C$4:$C$1000,$A261),'Zmiany planu'!$L$4:$L$1000,0))&amp;"")</f>
        <v/>
      </c>
      <c r="M261" s="52">
        <f>IF(COUNTIF('Zmiany planu'!$C$4:$C$1000,$A261)=0,IF(I261="","",I261),IF(INDEX('Zmiany planu'!$H$4:$H$1000,MATCH(INT($A261)&amp;"#"&amp;COUNTIF('Zmiany planu'!$C$4:$C$1000,$A261),'Zmiany planu'!$L$4:$L$1000,0))="",0,INDEX('Zmiany planu'!$H$4:$H$1000,MATCH(INT($A261)&amp;"#"&amp;COUNTIF('Zmiany planu'!$C$4:$C$1000,$A261),'Zmiany planu'!$L$4:$L$1000,0))))</f>
        <v/>
      </c>
      <c r="N261" s="53" t="n"/>
      <c r="O261" s="53" t="n"/>
      <c r="P261" s="54" t="n"/>
      <c r="Q261" s="55" t="n"/>
      <c r="R261" s="56">
        <f>IF(AND(N(P261)&gt;0,N(Q261)&gt;0),Q261/P261,"")</f>
        <v/>
      </c>
      <c r="S261" s="53" t="n"/>
      <c r="T261" s="53" t="n"/>
      <c r="U261" s="44">
        <f>IF(OR(N(S261)=0,N('Ustawienia'!$B$19)=0),"",IFERROR("Z"&amp;MATCH(S261,'Ustawienia'!$C$23:$C$27,1),"&lt;Z1"))</f>
        <v/>
      </c>
      <c r="V261" s="53" t="n"/>
      <c r="W261" s="44">
        <f>IF(AND(N(V261)&gt;0,N(Q261)&gt;0),ROUND(V261*Q261*1440,0),"")</f>
        <v/>
      </c>
      <c r="X261" s="53" t="n"/>
      <c r="Y261" s="53" t="n"/>
      <c r="Z261" s="53" t="n"/>
      <c r="AA261" s="57" t="n"/>
      <c r="AB261" s="53" t="n"/>
      <c r="AC261" s="58" t="n"/>
      <c r="AD261" s="57" t="n"/>
      <c r="AE261" s="53" t="n"/>
      <c r="AF261" s="58" t="n"/>
      <c r="AG261" s="53" t="n"/>
      <c r="AH261" s="58" t="n"/>
      <c r="AI261" s="58" t="n"/>
      <c r="AJ261" s="48" t="n"/>
    </row>
    <row r="262" outlineLevel="1">
      <c r="A262" s="43" t="n">
        <v>46513</v>
      </c>
      <c r="B262" s="44">
        <f>CHOOSE(WEEKDAY(A262,2),"pon","wt","śr","czw","pt","sob","ndz")</f>
        <v/>
      </c>
      <c r="C262" s="45">
        <f>A262-WEEKDAY(A262,2)+1</f>
        <v/>
      </c>
      <c r="D262" s="44">
        <f>YEAR(A262)&amp;"-"&amp;TEXT(MONTH(A262),"00")</f>
        <v/>
      </c>
      <c r="E262" s="46" t="n"/>
      <c r="F262" s="46" t="n"/>
      <c r="G262" s="47" t="n"/>
      <c r="H262" s="48" t="n"/>
      <c r="I262" s="49" t="n"/>
      <c r="J262" s="47" t="n"/>
      <c r="K262" s="50">
        <f>IF(AND(H262="",I262="",COUNTIF('Zmiany planu'!$C$4:$C$1000,$A262)=0),"",1+COUNTIF('Zmiany planu'!$C$4:$C$1000,$A262))</f>
        <v/>
      </c>
      <c r="L262" s="51">
        <f>IF(COUNTIF('Zmiany planu'!$C$4:$C$1000,$A262)=0,IF(H262="","",H262),INDEX('Zmiany planu'!$G$4:$G$1000,MATCH(INT($A262)&amp;"#"&amp;COUNTIF('Zmiany planu'!$C$4:$C$1000,$A262),'Zmiany planu'!$L$4:$L$1000,0))&amp;"")</f>
        <v/>
      </c>
      <c r="M262" s="52">
        <f>IF(COUNTIF('Zmiany planu'!$C$4:$C$1000,$A262)=0,IF(I262="","",I262),IF(INDEX('Zmiany planu'!$H$4:$H$1000,MATCH(INT($A262)&amp;"#"&amp;COUNTIF('Zmiany planu'!$C$4:$C$1000,$A262),'Zmiany planu'!$L$4:$L$1000,0))="",0,INDEX('Zmiany planu'!$H$4:$H$1000,MATCH(INT($A262)&amp;"#"&amp;COUNTIF('Zmiany planu'!$C$4:$C$1000,$A262),'Zmiany planu'!$L$4:$L$1000,0))))</f>
        <v/>
      </c>
      <c r="N262" s="53" t="n"/>
      <c r="O262" s="53" t="n"/>
      <c r="P262" s="54" t="n"/>
      <c r="Q262" s="55" t="n"/>
      <c r="R262" s="56">
        <f>IF(AND(N(P262)&gt;0,N(Q262)&gt;0),Q262/P262,"")</f>
        <v/>
      </c>
      <c r="S262" s="53" t="n"/>
      <c r="T262" s="53" t="n"/>
      <c r="U262" s="44">
        <f>IF(OR(N(S262)=0,N('Ustawienia'!$B$19)=0),"",IFERROR("Z"&amp;MATCH(S262,'Ustawienia'!$C$23:$C$27,1),"&lt;Z1"))</f>
        <v/>
      </c>
      <c r="V262" s="53" t="n"/>
      <c r="W262" s="44">
        <f>IF(AND(N(V262)&gt;0,N(Q262)&gt;0),ROUND(V262*Q262*1440,0),"")</f>
        <v/>
      </c>
      <c r="X262" s="53" t="n"/>
      <c r="Y262" s="53" t="n"/>
      <c r="Z262" s="53" t="n"/>
      <c r="AA262" s="57" t="n"/>
      <c r="AB262" s="53" t="n"/>
      <c r="AC262" s="58" t="n"/>
      <c r="AD262" s="57" t="n"/>
      <c r="AE262" s="53" t="n"/>
      <c r="AF262" s="58" t="n"/>
      <c r="AG262" s="53" t="n"/>
      <c r="AH262" s="58" t="n"/>
      <c r="AI262" s="58" t="n"/>
      <c r="AJ262" s="48" t="n"/>
    </row>
    <row r="263" outlineLevel="1">
      <c r="A263" s="43" t="n">
        <v>46514</v>
      </c>
      <c r="B263" s="44">
        <f>CHOOSE(WEEKDAY(A263,2),"pon","wt","śr","czw","pt","sob","ndz")</f>
        <v/>
      </c>
      <c r="C263" s="45">
        <f>A263-WEEKDAY(A263,2)+1</f>
        <v/>
      </c>
      <c r="D263" s="44">
        <f>YEAR(A263)&amp;"-"&amp;TEXT(MONTH(A263),"00")</f>
        <v/>
      </c>
      <c r="E263" s="46" t="n"/>
      <c r="F263" s="46" t="n"/>
      <c r="G263" s="47" t="n"/>
      <c r="H263" s="48" t="n"/>
      <c r="I263" s="49" t="n"/>
      <c r="J263" s="47" t="n"/>
      <c r="K263" s="50">
        <f>IF(AND(H263="",I263="",COUNTIF('Zmiany planu'!$C$4:$C$1000,$A263)=0),"",1+COUNTIF('Zmiany planu'!$C$4:$C$1000,$A263))</f>
        <v/>
      </c>
      <c r="L263" s="51">
        <f>IF(COUNTIF('Zmiany planu'!$C$4:$C$1000,$A263)=0,IF(H263="","",H263),INDEX('Zmiany planu'!$G$4:$G$1000,MATCH(INT($A263)&amp;"#"&amp;COUNTIF('Zmiany planu'!$C$4:$C$1000,$A263),'Zmiany planu'!$L$4:$L$1000,0))&amp;"")</f>
        <v/>
      </c>
      <c r="M263" s="52">
        <f>IF(COUNTIF('Zmiany planu'!$C$4:$C$1000,$A263)=0,IF(I263="","",I263),IF(INDEX('Zmiany planu'!$H$4:$H$1000,MATCH(INT($A263)&amp;"#"&amp;COUNTIF('Zmiany planu'!$C$4:$C$1000,$A263),'Zmiany planu'!$L$4:$L$1000,0))="",0,INDEX('Zmiany planu'!$H$4:$H$1000,MATCH(INT($A263)&amp;"#"&amp;COUNTIF('Zmiany planu'!$C$4:$C$1000,$A263),'Zmiany planu'!$L$4:$L$1000,0))))</f>
        <v/>
      </c>
      <c r="N263" s="53" t="n"/>
      <c r="O263" s="53" t="n"/>
      <c r="P263" s="54" t="n"/>
      <c r="Q263" s="55" t="n"/>
      <c r="R263" s="56">
        <f>IF(AND(N(P263)&gt;0,N(Q263)&gt;0),Q263/P263,"")</f>
        <v/>
      </c>
      <c r="S263" s="53" t="n"/>
      <c r="T263" s="53" t="n"/>
      <c r="U263" s="44">
        <f>IF(OR(N(S263)=0,N('Ustawienia'!$B$19)=0),"",IFERROR("Z"&amp;MATCH(S263,'Ustawienia'!$C$23:$C$27,1),"&lt;Z1"))</f>
        <v/>
      </c>
      <c r="V263" s="53" t="n"/>
      <c r="W263" s="44">
        <f>IF(AND(N(V263)&gt;0,N(Q263)&gt;0),ROUND(V263*Q263*1440,0),"")</f>
        <v/>
      </c>
      <c r="X263" s="53" t="n"/>
      <c r="Y263" s="53" t="n"/>
      <c r="Z263" s="53" t="n"/>
      <c r="AA263" s="57" t="n"/>
      <c r="AB263" s="53" t="n"/>
      <c r="AC263" s="58" t="n"/>
      <c r="AD263" s="57" t="n"/>
      <c r="AE263" s="53" t="n"/>
      <c r="AF263" s="58" t="n"/>
      <c r="AG263" s="53" t="n"/>
      <c r="AH263" s="58" t="n"/>
      <c r="AI263" s="58" t="n"/>
      <c r="AJ263" s="48" t="n"/>
    </row>
    <row r="264" outlineLevel="1">
      <c r="A264" s="43" t="n">
        <v>46515</v>
      </c>
      <c r="B264" s="44">
        <f>CHOOSE(WEEKDAY(A264,2),"pon","wt","śr","czw","pt","sob","ndz")</f>
        <v/>
      </c>
      <c r="C264" s="45">
        <f>A264-WEEKDAY(A264,2)+1</f>
        <v/>
      </c>
      <c r="D264" s="44">
        <f>YEAR(A264)&amp;"-"&amp;TEXT(MONTH(A264),"00")</f>
        <v/>
      </c>
      <c r="E264" s="46" t="n"/>
      <c r="F264" s="46" t="n"/>
      <c r="G264" s="47" t="n"/>
      <c r="H264" s="48" t="n"/>
      <c r="I264" s="49" t="n"/>
      <c r="J264" s="47" t="n"/>
      <c r="K264" s="50">
        <f>IF(AND(H264="",I264="",COUNTIF('Zmiany planu'!$C$4:$C$1000,$A264)=0),"",1+COUNTIF('Zmiany planu'!$C$4:$C$1000,$A264))</f>
        <v/>
      </c>
      <c r="L264" s="51">
        <f>IF(COUNTIF('Zmiany planu'!$C$4:$C$1000,$A264)=0,IF(H264="","",H264),INDEX('Zmiany planu'!$G$4:$G$1000,MATCH(INT($A264)&amp;"#"&amp;COUNTIF('Zmiany planu'!$C$4:$C$1000,$A264),'Zmiany planu'!$L$4:$L$1000,0))&amp;"")</f>
        <v/>
      </c>
      <c r="M264" s="52">
        <f>IF(COUNTIF('Zmiany planu'!$C$4:$C$1000,$A264)=0,IF(I264="","",I264),IF(INDEX('Zmiany planu'!$H$4:$H$1000,MATCH(INT($A264)&amp;"#"&amp;COUNTIF('Zmiany planu'!$C$4:$C$1000,$A264),'Zmiany planu'!$L$4:$L$1000,0))="",0,INDEX('Zmiany planu'!$H$4:$H$1000,MATCH(INT($A264)&amp;"#"&amp;COUNTIF('Zmiany planu'!$C$4:$C$1000,$A264),'Zmiany planu'!$L$4:$L$1000,0))))</f>
        <v/>
      </c>
      <c r="N264" s="53" t="n"/>
      <c r="O264" s="53" t="n"/>
      <c r="P264" s="54" t="n"/>
      <c r="Q264" s="55" t="n"/>
      <c r="R264" s="56">
        <f>IF(AND(N(P264)&gt;0,N(Q264)&gt;0),Q264/P264,"")</f>
        <v/>
      </c>
      <c r="S264" s="53" t="n"/>
      <c r="T264" s="53" t="n"/>
      <c r="U264" s="44">
        <f>IF(OR(N(S264)=0,N('Ustawienia'!$B$19)=0),"",IFERROR("Z"&amp;MATCH(S264,'Ustawienia'!$C$23:$C$27,1),"&lt;Z1"))</f>
        <v/>
      </c>
      <c r="V264" s="53" t="n"/>
      <c r="W264" s="44">
        <f>IF(AND(N(V264)&gt;0,N(Q264)&gt;0),ROUND(V264*Q264*1440,0),"")</f>
        <v/>
      </c>
      <c r="X264" s="53" t="n"/>
      <c r="Y264" s="53" t="n"/>
      <c r="Z264" s="53" t="n"/>
      <c r="AA264" s="57" t="n"/>
      <c r="AB264" s="53" t="n"/>
      <c r="AC264" s="58" t="n"/>
      <c r="AD264" s="57" t="n"/>
      <c r="AE264" s="53" t="n"/>
      <c r="AF264" s="58" t="n"/>
      <c r="AG264" s="53" t="n"/>
      <c r="AH264" s="58" t="n"/>
      <c r="AI264" s="58" t="n"/>
      <c r="AJ264" s="48" t="n"/>
    </row>
    <row r="265" outlineLevel="1">
      <c r="A265" s="59" t="n">
        <v>46516</v>
      </c>
      <c r="B265" s="60">
        <f>CHOOSE(WEEKDAY(A265,2),"pon","wt","śr","czw","pt","sob","ndz")</f>
        <v/>
      </c>
      <c r="C265" s="61">
        <f>A265-WEEKDAY(A265,2)+1</f>
        <v/>
      </c>
      <c r="D265" s="60">
        <f>YEAR(A265)&amp;"-"&amp;TEXT(MONTH(A265),"00")</f>
        <v/>
      </c>
      <c r="E265" s="62">
        <f>SUMIFS($M$4:$M$1200,$C$4:$C$1200,$C265)</f>
        <v/>
      </c>
      <c r="F265" s="62">
        <f>SUMIFS($P$4:$P$1200,$C$4:$C$1200,$C265)</f>
        <v/>
      </c>
      <c r="G265" s="63" t="n"/>
      <c r="H265" s="64" t="n"/>
      <c r="I265" s="65" t="n"/>
      <c r="J265" s="63" t="n"/>
      <c r="K265" s="66">
        <f>IF(AND(H265="",I265="",COUNTIF('Zmiany planu'!$C$4:$C$1000,$A265)=0),"",1+COUNTIF('Zmiany planu'!$C$4:$C$1000,$A265))</f>
        <v/>
      </c>
      <c r="L265" s="67">
        <f>IF(COUNTIF('Zmiany planu'!$C$4:$C$1000,$A265)=0,IF(H265="","",H265),INDEX('Zmiany planu'!$G$4:$G$1000,MATCH(INT($A265)&amp;"#"&amp;COUNTIF('Zmiany planu'!$C$4:$C$1000,$A265),'Zmiany planu'!$L$4:$L$1000,0))&amp;"")</f>
        <v/>
      </c>
      <c r="M265" s="68">
        <f>IF(COUNTIF('Zmiany planu'!$C$4:$C$1000,$A265)=0,IF(I265="","",I265),IF(INDEX('Zmiany planu'!$H$4:$H$1000,MATCH(INT($A265)&amp;"#"&amp;COUNTIF('Zmiany planu'!$C$4:$C$1000,$A265),'Zmiany planu'!$L$4:$L$1000,0))="",0,INDEX('Zmiany planu'!$H$4:$H$1000,MATCH(INT($A265)&amp;"#"&amp;COUNTIF('Zmiany planu'!$C$4:$C$1000,$A265),'Zmiany planu'!$L$4:$L$1000,0))))</f>
        <v/>
      </c>
      <c r="N265" s="69" t="n"/>
      <c r="O265" s="69" t="n"/>
      <c r="P265" s="70" t="n"/>
      <c r="Q265" s="71" t="n"/>
      <c r="R265" s="72">
        <f>IF(AND(N(P265)&gt;0,N(Q265)&gt;0),Q265/P265,"")</f>
        <v/>
      </c>
      <c r="S265" s="69" t="n"/>
      <c r="T265" s="69" t="n"/>
      <c r="U265" s="60">
        <f>IF(OR(N(S265)=0,N('Ustawienia'!$B$19)=0),"",IFERROR("Z"&amp;MATCH(S265,'Ustawienia'!$C$23:$C$27,1),"&lt;Z1"))</f>
        <v/>
      </c>
      <c r="V265" s="69" t="n"/>
      <c r="W265" s="60">
        <f>IF(AND(N(V265)&gt;0,N(Q265)&gt;0),ROUND(V265*Q265*1440,0),"")</f>
        <v/>
      </c>
      <c r="X265" s="69" t="n"/>
      <c r="Y265" s="69" t="n"/>
      <c r="Z265" s="69" t="n"/>
      <c r="AA265" s="73" t="n"/>
      <c r="AB265" s="69" t="n"/>
      <c r="AC265" s="74" t="n"/>
      <c r="AD265" s="73" t="n"/>
      <c r="AE265" s="69" t="n"/>
      <c r="AF265" s="74" t="n"/>
      <c r="AG265" s="69" t="n"/>
      <c r="AH265" s="74" t="n"/>
      <c r="AI265" s="74" t="n"/>
      <c r="AJ265" s="64" t="n"/>
    </row>
    <row r="266" outlineLevel="1">
      <c r="A266" s="43" t="n">
        <v>46517</v>
      </c>
      <c r="B266" s="44">
        <f>CHOOSE(WEEKDAY(A266,2),"pon","wt","śr","czw","pt","sob","ndz")</f>
        <v/>
      </c>
      <c r="C266" s="45">
        <f>A266-WEEKDAY(A266,2)+1</f>
        <v/>
      </c>
      <c r="D266" s="44">
        <f>YEAR(A266)&amp;"-"&amp;TEXT(MONTH(A266),"00")</f>
        <v/>
      </c>
      <c r="E266" s="46" t="n"/>
      <c r="F266" s="46" t="n"/>
      <c r="G266" s="47" t="n"/>
      <c r="H266" s="48" t="n"/>
      <c r="I266" s="49" t="n"/>
      <c r="J266" s="47" t="n"/>
      <c r="K266" s="50">
        <f>IF(AND(H266="",I266="",COUNTIF('Zmiany planu'!$C$4:$C$1000,$A266)=0),"",1+COUNTIF('Zmiany planu'!$C$4:$C$1000,$A266))</f>
        <v/>
      </c>
      <c r="L266" s="51">
        <f>IF(COUNTIF('Zmiany planu'!$C$4:$C$1000,$A266)=0,IF(H266="","",H266),INDEX('Zmiany planu'!$G$4:$G$1000,MATCH(INT($A266)&amp;"#"&amp;COUNTIF('Zmiany planu'!$C$4:$C$1000,$A266),'Zmiany planu'!$L$4:$L$1000,0))&amp;"")</f>
        <v/>
      </c>
      <c r="M266" s="52">
        <f>IF(COUNTIF('Zmiany planu'!$C$4:$C$1000,$A266)=0,IF(I266="","",I266),IF(INDEX('Zmiany planu'!$H$4:$H$1000,MATCH(INT($A266)&amp;"#"&amp;COUNTIF('Zmiany planu'!$C$4:$C$1000,$A266),'Zmiany planu'!$L$4:$L$1000,0))="",0,INDEX('Zmiany planu'!$H$4:$H$1000,MATCH(INT($A266)&amp;"#"&amp;COUNTIF('Zmiany planu'!$C$4:$C$1000,$A266),'Zmiany planu'!$L$4:$L$1000,0))))</f>
        <v/>
      </c>
      <c r="N266" s="53" t="n"/>
      <c r="O266" s="53" t="n"/>
      <c r="P266" s="54" t="n"/>
      <c r="Q266" s="55" t="n"/>
      <c r="R266" s="56">
        <f>IF(AND(N(P266)&gt;0,N(Q266)&gt;0),Q266/P266,"")</f>
        <v/>
      </c>
      <c r="S266" s="53" t="n"/>
      <c r="T266" s="53" t="n"/>
      <c r="U266" s="44">
        <f>IF(OR(N(S266)=0,N('Ustawienia'!$B$19)=0),"",IFERROR("Z"&amp;MATCH(S266,'Ustawienia'!$C$23:$C$27,1),"&lt;Z1"))</f>
        <v/>
      </c>
      <c r="V266" s="53" t="n"/>
      <c r="W266" s="44">
        <f>IF(AND(N(V266)&gt;0,N(Q266)&gt;0),ROUND(V266*Q266*1440,0),"")</f>
        <v/>
      </c>
      <c r="X266" s="53" t="n"/>
      <c r="Y266" s="53" t="n"/>
      <c r="Z266" s="53" t="n"/>
      <c r="AA266" s="57" t="n"/>
      <c r="AB266" s="53" t="n"/>
      <c r="AC266" s="58" t="n"/>
      <c r="AD266" s="57" t="n"/>
      <c r="AE266" s="53" t="n"/>
      <c r="AF266" s="58" t="n"/>
      <c r="AG266" s="53" t="n"/>
      <c r="AH266" s="58" t="n"/>
      <c r="AI266" s="58" t="n"/>
      <c r="AJ266" s="48" t="n"/>
    </row>
    <row r="267" outlineLevel="1">
      <c r="A267" s="43" t="n">
        <v>46518</v>
      </c>
      <c r="B267" s="44">
        <f>CHOOSE(WEEKDAY(A267,2),"pon","wt","śr","czw","pt","sob","ndz")</f>
        <v/>
      </c>
      <c r="C267" s="45">
        <f>A267-WEEKDAY(A267,2)+1</f>
        <v/>
      </c>
      <c r="D267" s="44">
        <f>YEAR(A267)&amp;"-"&amp;TEXT(MONTH(A267),"00")</f>
        <v/>
      </c>
      <c r="E267" s="46" t="n"/>
      <c r="F267" s="46" t="n"/>
      <c r="G267" s="47" t="n"/>
      <c r="H267" s="48" t="n"/>
      <c r="I267" s="49" t="n"/>
      <c r="J267" s="47" t="n"/>
      <c r="K267" s="50">
        <f>IF(AND(H267="",I267="",COUNTIF('Zmiany planu'!$C$4:$C$1000,$A267)=0),"",1+COUNTIF('Zmiany planu'!$C$4:$C$1000,$A267))</f>
        <v/>
      </c>
      <c r="L267" s="51">
        <f>IF(COUNTIF('Zmiany planu'!$C$4:$C$1000,$A267)=0,IF(H267="","",H267),INDEX('Zmiany planu'!$G$4:$G$1000,MATCH(INT($A267)&amp;"#"&amp;COUNTIF('Zmiany planu'!$C$4:$C$1000,$A267),'Zmiany planu'!$L$4:$L$1000,0))&amp;"")</f>
        <v/>
      </c>
      <c r="M267" s="52">
        <f>IF(COUNTIF('Zmiany planu'!$C$4:$C$1000,$A267)=0,IF(I267="","",I267),IF(INDEX('Zmiany planu'!$H$4:$H$1000,MATCH(INT($A267)&amp;"#"&amp;COUNTIF('Zmiany planu'!$C$4:$C$1000,$A267),'Zmiany planu'!$L$4:$L$1000,0))="",0,INDEX('Zmiany planu'!$H$4:$H$1000,MATCH(INT($A267)&amp;"#"&amp;COUNTIF('Zmiany planu'!$C$4:$C$1000,$A267),'Zmiany planu'!$L$4:$L$1000,0))))</f>
        <v/>
      </c>
      <c r="N267" s="53" t="n"/>
      <c r="O267" s="53" t="n"/>
      <c r="P267" s="54" t="n"/>
      <c r="Q267" s="55" t="n"/>
      <c r="R267" s="56">
        <f>IF(AND(N(P267)&gt;0,N(Q267)&gt;0),Q267/P267,"")</f>
        <v/>
      </c>
      <c r="S267" s="53" t="n"/>
      <c r="T267" s="53" t="n"/>
      <c r="U267" s="44">
        <f>IF(OR(N(S267)=0,N('Ustawienia'!$B$19)=0),"",IFERROR("Z"&amp;MATCH(S267,'Ustawienia'!$C$23:$C$27,1),"&lt;Z1"))</f>
        <v/>
      </c>
      <c r="V267" s="53" t="n"/>
      <c r="W267" s="44">
        <f>IF(AND(N(V267)&gt;0,N(Q267)&gt;0),ROUND(V267*Q267*1440,0),"")</f>
        <v/>
      </c>
      <c r="X267" s="53" t="n"/>
      <c r="Y267" s="53" t="n"/>
      <c r="Z267" s="53" t="n"/>
      <c r="AA267" s="57" t="n"/>
      <c r="AB267" s="53" t="n"/>
      <c r="AC267" s="58" t="n"/>
      <c r="AD267" s="57" t="n"/>
      <c r="AE267" s="53" t="n"/>
      <c r="AF267" s="58" t="n"/>
      <c r="AG267" s="53" t="n"/>
      <c r="AH267" s="58" t="n"/>
      <c r="AI267" s="58" t="n"/>
      <c r="AJ267" s="48" t="n"/>
    </row>
    <row r="268" outlineLevel="1">
      <c r="A268" s="43" t="n">
        <v>46519</v>
      </c>
      <c r="B268" s="44">
        <f>CHOOSE(WEEKDAY(A268,2),"pon","wt","śr","czw","pt","sob","ndz")</f>
        <v/>
      </c>
      <c r="C268" s="45">
        <f>A268-WEEKDAY(A268,2)+1</f>
        <v/>
      </c>
      <c r="D268" s="44">
        <f>YEAR(A268)&amp;"-"&amp;TEXT(MONTH(A268),"00")</f>
        <v/>
      </c>
      <c r="E268" s="46" t="n"/>
      <c r="F268" s="46" t="n"/>
      <c r="G268" s="47" t="n"/>
      <c r="H268" s="48" t="n"/>
      <c r="I268" s="49" t="n"/>
      <c r="J268" s="47" t="n"/>
      <c r="K268" s="50">
        <f>IF(AND(H268="",I268="",COUNTIF('Zmiany planu'!$C$4:$C$1000,$A268)=0),"",1+COUNTIF('Zmiany planu'!$C$4:$C$1000,$A268))</f>
        <v/>
      </c>
      <c r="L268" s="51">
        <f>IF(COUNTIF('Zmiany planu'!$C$4:$C$1000,$A268)=0,IF(H268="","",H268),INDEX('Zmiany planu'!$G$4:$G$1000,MATCH(INT($A268)&amp;"#"&amp;COUNTIF('Zmiany planu'!$C$4:$C$1000,$A268),'Zmiany planu'!$L$4:$L$1000,0))&amp;"")</f>
        <v/>
      </c>
      <c r="M268" s="52">
        <f>IF(COUNTIF('Zmiany planu'!$C$4:$C$1000,$A268)=0,IF(I268="","",I268),IF(INDEX('Zmiany planu'!$H$4:$H$1000,MATCH(INT($A268)&amp;"#"&amp;COUNTIF('Zmiany planu'!$C$4:$C$1000,$A268),'Zmiany planu'!$L$4:$L$1000,0))="",0,INDEX('Zmiany planu'!$H$4:$H$1000,MATCH(INT($A268)&amp;"#"&amp;COUNTIF('Zmiany planu'!$C$4:$C$1000,$A268),'Zmiany planu'!$L$4:$L$1000,0))))</f>
        <v/>
      </c>
      <c r="N268" s="53" t="n"/>
      <c r="O268" s="53" t="n"/>
      <c r="P268" s="54" t="n"/>
      <c r="Q268" s="55" t="n"/>
      <c r="R268" s="56">
        <f>IF(AND(N(P268)&gt;0,N(Q268)&gt;0),Q268/P268,"")</f>
        <v/>
      </c>
      <c r="S268" s="53" t="n"/>
      <c r="T268" s="53" t="n"/>
      <c r="U268" s="44">
        <f>IF(OR(N(S268)=0,N('Ustawienia'!$B$19)=0),"",IFERROR("Z"&amp;MATCH(S268,'Ustawienia'!$C$23:$C$27,1),"&lt;Z1"))</f>
        <v/>
      </c>
      <c r="V268" s="53" t="n"/>
      <c r="W268" s="44">
        <f>IF(AND(N(V268)&gt;0,N(Q268)&gt;0),ROUND(V268*Q268*1440,0),"")</f>
        <v/>
      </c>
      <c r="X268" s="53" t="n"/>
      <c r="Y268" s="53" t="n"/>
      <c r="Z268" s="53" t="n"/>
      <c r="AA268" s="57" t="n"/>
      <c r="AB268" s="53" t="n"/>
      <c r="AC268" s="58" t="n"/>
      <c r="AD268" s="57" t="n"/>
      <c r="AE268" s="53" t="n"/>
      <c r="AF268" s="58" t="n"/>
      <c r="AG268" s="53" t="n"/>
      <c r="AH268" s="58" t="n"/>
      <c r="AI268" s="58" t="n"/>
      <c r="AJ268" s="48" t="n"/>
    </row>
    <row r="269" outlineLevel="1">
      <c r="A269" s="43" t="n">
        <v>46520</v>
      </c>
      <c r="B269" s="44">
        <f>CHOOSE(WEEKDAY(A269,2),"pon","wt","śr","czw","pt","sob","ndz")</f>
        <v/>
      </c>
      <c r="C269" s="45">
        <f>A269-WEEKDAY(A269,2)+1</f>
        <v/>
      </c>
      <c r="D269" s="44">
        <f>YEAR(A269)&amp;"-"&amp;TEXT(MONTH(A269),"00")</f>
        <v/>
      </c>
      <c r="E269" s="46" t="n"/>
      <c r="F269" s="46" t="n"/>
      <c r="G269" s="47" t="n"/>
      <c r="H269" s="48" t="n"/>
      <c r="I269" s="49" t="n"/>
      <c r="J269" s="47" t="n"/>
      <c r="K269" s="50">
        <f>IF(AND(H269="",I269="",COUNTIF('Zmiany planu'!$C$4:$C$1000,$A269)=0),"",1+COUNTIF('Zmiany planu'!$C$4:$C$1000,$A269))</f>
        <v/>
      </c>
      <c r="L269" s="51">
        <f>IF(COUNTIF('Zmiany planu'!$C$4:$C$1000,$A269)=0,IF(H269="","",H269),INDEX('Zmiany planu'!$G$4:$G$1000,MATCH(INT($A269)&amp;"#"&amp;COUNTIF('Zmiany planu'!$C$4:$C$1000,$A269),'Zmiany planu'!$L$4:$L$1000,0))&amp;"")</f>
        <v/>
      </c>
      <c r="M269" s="52">
        <f>IF(COUNTIF('Zmiany planu'!$C$4:$C$1000,$A269)=0,IF(I269="","",I269),IF(INDEX('Zmiany planu'!$H$4:$H$1000,MATCH(INT($A269)&amp;"#"&amp;COUNTIF('Zmiany planu'!$C$4:$C$1000,$A269),'Zmiany planu'!$L$4:$L$1000,0))="",0,INDEX('Zmiany planu'!$H$4:$H$1000,MATCH(INT($A269)&amp;"#"&amp;COUNTIF('Zmiany planu'!$C$4:$C$1000,$A269),'Zmiany planu'!$L$4:$L$1000,0))))</f>
        <v/>
      </c>
      <c r="N269" s="53" t="n"/>
      <c r="O269" s="53" t="n"/>
      <c r="P269" s="54" t="n"/>
      <c r="Q269" s="55" t="n"/>
      <c r="R269" s="56">
        <f>IF(AND(N(P269)&gt;0,N(Q269)&gt;0),Q269/P269,"")</f>
        <v/>
      </c>
      <c r="S269" s="53" t="n"/>
      <c r="T269" s="53" t="n"/>
      <c r="U269" s="44">
        <f>IF(OR(N(S269)=0,N('Ustawienia'!$B$19)=0),"",IFERROR("Z"&amp;MATCH(S269,'Ustawienia'!$C$23:$C$27,1),"&lt;Z1"))</f>
        <v/>
      </c>
      <c r="V269" s="53" t="n"/>
      <c r="W269" s="44">
        <f>IF(AND(N(V269)&gt;0,N(Q269)&gt;0),ROUND(V269*Q269*1440,0),"")</f>
        <v/>
      </c>
      <c r="X269" s="53" t="n"/>
      <c r="Y269" s="53" t="n"/>
      <c r="Z269" s="53" t="n"/>
      <c r="AA269" s="57" t="n"/>
      <c r="AB269" s="53" t="n"/>
      <c r="AC269" s="58" t="n"/>
      <c r="AD269" s="57" t="n"/>
      <c r="AE269" s="53" t="n"/>
      <c r="AF269" s="58" t="n"/>
      <c r="AG269" s="53" t="n"/>
      <c r="AH269" s="58" t="n"/>
      <c r="AI269" s="58" t="n"/>
      <c r="AJ269" s="48" t="n"/>
    </row>
    <row r="270" outlineLevel="1">
      <c r="A270" s="43" t="n">
        <v>46521</v>
      </c>
      <c r="B270" s="44">
        <f>CHOOSE(WEEKDAY(A270,2),"pon","wt","śr","czw","pt","sob","ndz")</f>
        <v/>
      </c>
      <c r="C270" s="45">
        <f>A270-WEEKDAY(A270,2)+1</f>
        <v/>
      </c>
      <c r="D270" s="44">
        <f>YEAR(A270)&amp;"-"&amp;TEXT(MONTH(A270),"00")</f>
        <v/>
      </c>
      <c r="E270" s="46" t="n"/>
      <c r="F270" s="46" t="n"/>
      <c r="G270" s="47" t="n"/>
      <c r="H270" s="48" t="n"/>
      <c r="I270" s="49" t="n"/>
      <c r="J270" s="47" t="n"/>
      <c r="K270" s="50">
        <f>IF(AND(H270="",I270="",COUNTIF('Zmiany planu'!$C$4:$C$1000,$A270)=0),"",1+COUNTIF('Zmiany planu'!$C$4:$C$1000,$A270))</f>
        <v/>
      </c>
      <c r="L270" s="51">
        <f>IF(COUNTIF('Zmiany planu'!$C$4:$C$1000,$A270)=0,IF(H270="","",H270),INDEX('Zmiany planu'!$G$4:$G$1000,MATCH(INT($A270)&amp;"#"&amp;COUNTIF('Zmiany planu'!$C$4:$C$1000,$A270),'Zmiany planu'!$L$4:$L$1000,0))&amp;"")</f>
        <v/>
      </c>
      <c r="M270" s="52">
        <f>IF(COUNTIF('Zmiany planu'!$C$4:$C$1000,$A270)=0,IF(I270="","",I270),IF(INDEX('Zmiany planu'!$H$4:$H$1000,MATCH(INT($A270)&amp;"#"&amp;COUNTIF('Zmiany planu'!$C$4:$C$1000,$A270),'Zmiany planu'!$L$4:$L$1000,0))="",0,INDEX('Zmiany planu'!$H$4:$H$1000,MATCH(INT($A270)&amp;"#"&amp;COUNTIF('Zmiany planu'!$C$4:$C$1000,$A270),'Zmiany planu'!$L$4:$L$1000,0))))</f>
        <v/>
      </c>
      <c r="N270" s="53" t="n"/>
      <c r="O270" s="53" t="n"/>
      <c r="P270" s="54" t="n"/>
      <c r="Q270" s="55" t="n"/>
      <c r="R270" s="56">
        <f>IF(AND(N(P270)&gt;0,N(Q270)&gt;0),Q270/P270,"")</f>
        <v/>
      </c>
      <c r="S270" s="53" t="n"/>
      <c r="T270" s="53" t="n"/>
      <c r="U270" s="44">
        <f>IF(OR(N(S270)=0,N('Ustawienia'!$B$19)=0),"",IFERROR("Z"&amp;MATCH(S270,'Ustawienia'!$C$23:$C$27,1),"&lt;Z1"))</f>
        <v/>
      </c>
      <c r="V270" s="53" t="n"/>
      <c r="W270" s="44">
        <f>IF(AND(N(V270)&gt;0,N(Q270)&gt;0),ROUND(V270*Q270*1440,0),"")</f>
        <v/>
      </c>
      <c r="X270" s="53" t="n"/>
      <c r="Y270" s="53" t="n"/>
      <c r="Z270" s="53" t="n"/>
      <c r="AA270" s="57" t="n"/>
      <c r="AB270" s="53" t="n"/>
      <c r="AC270" s="58" t="n"/>
      <c r="AD270" s="57" t="n"/>
      <c r="AE270" s="53" t="n"/>
      <c r="AF270" s="58" t="n"/>
      <c r="AG270" s="53" t="n"/>
      <c r="AH270" s="58" t="n"/>
      <c r="AI270" s="58" t="n"/>
      <c r="AJ270" s="48" t="n"/>
    </row>
    <row r="271" outlineLevel="1">
      <c r="A271" s="43" t="n">
        <v>46522</v>
      </c>
      <c r="B271" s="44">
        <f>CHOOSE(WEEKDAY(A271,2),"pon","wt","śr","czw","pt","sob","ndz")</f>
        <v/>
      </c>
      <c r="C271" s="45">
        <f>A271-WEEKDAY(A271,2)+1</f>
        <v/>
      </c>
      <c r="D271" s="44">
        <f>YEAR(A271)&amp;"-"&amp;TEXT(MONTH(A271),"00")</f>
        <v/>
      </c>
      <c r="E271" s="46" t="n"/>
      <c r="F271" s="46" t="n"/>
      <c r="G271" s="47" t="n"/>
      <c r="H271" s="48" t="n"/>
      <c r="I271" s="49" t="n"/>
      <c r="J271" s="47" t="n"/>
      <c r="K271" s="50">
        <f>IF(AND(H271="",I271="",COUNTIF('Zmiany planu'!$C$4:$C$1000,$A271)=0),"",1+COUNTIF('Zmiany planu'!$C$4:$C$1000,$A271))</f>
        <v/>
      </c>
      <c r="L271" s="51">
        <f>IF(COUNTIF('Zmiany planu'!$C$4:$C$1000,$A271)=0,IF(H271="","",H271),INDEX('Zmiany planu'!$G$4:$G$1000,MATCH(INT($A271)&amp;"#"&amp;COUNTIF('Zmiany planu'!$C$4:$C$1000,$A271),'Zmiany planu'!$L$4:$L$1000,0))&amp;"")</f>
        <v/>
      </c>
      <c r="M271" s="52">
        <f>IF(COUNTIF('Zmiany planu'!$C$4:$C$1000,$A271)=0,IF(I271="","",I271),IF(INDEX('Zmiany planu'!$H$4:$H$1000,MATCH(INT($A271)&amp;"#"&amp;COUNTIF('Zmiany planu'!$C$4:$C$1000,$A271),'Zmiany planu'!$L$4:$L$1000,0))="",0,INDEX('Zmiany planu'!$H$4:$H$1000,MATCH(INT($A271)&amp;"#"&amp;COUNTIF('Zmiany planu'!$C$4:$C$1000,$A271),'Zmiany planu'!$L$4:$L$1000,0))))</f>
        <v/>
      </c>
      <c r="N271" s="53" t="n"/>
      <c r="O271" s="53" t="n"/>
      <c r="P271" s="54" t="n"/>
      <c r="Q271" s="55" t="n"/>
      <c r="R271" s="56">
        <f>IF(AND(N(P271)&gt;0,N(Q271)&gt;0),Q271/P271,"")</f>
        <v/>
      </c>
      <c r="S271" s="53" t="n"/>
      <c r="T271" s="53" t="n"/>
      <c r="U271" s="44">
        <f>IF(OR(N(S271)=0,N('Ustawienia'!$B$19)=0),"",IFERROR("Z"&amp;MATCH(S271,'Ustawienia'!$C$23:$C$27,1),"&lt;Z1"))</f>
        <v/>
      </c>
      <c r="V271" s="53" t="n"/>
      <c r="W271" s="44">
        <f>IF(AND(N(V271)&gt;0,N(Q271)&gt;0),ROUND(V271*Q271*1440,0),"")</f>
        <v/>
      </c>
      <c r="X271" s="53" t="n"/>
      <c r="Y271" s="53" t="n"/>
      <c r="Z271" s="53" t="n"/>
      <c r="AA271" s="57" t="n"/>
      <c r="AB271" s="53" t="n"/>
      <c r="AC271" s="58" t="n"/>
      <c r="AD271" s="57" t="n"/>
      <c r="AE271" s="53" t="n"/>
      <c r="AF271" s="58" t="n"/>
      <c r="AG271" s="53" t="n"/>
      <c r="AH271" s="58" t="n"/>
      <c r="AI271" s="58" t="n"/>
      <c r="AJ271" s="48" t="n"/>
    </row>
    <row r="272" outlineLevel="1">
      <c r="A272" s="59" t="n">
        <v>46523</v>
      </c>
      <c r="B272" s="60">
        <f>CHOOSE(WEEKDAY(A272,2),"pon","wt","śr","czw","pt","sob","ndz")</f>
        <v/>
      </c>
      <c r="C272" s="61">
        <f>A272-WEEKDAY(A272,2)+1</f>
        <v/>
      </c>
      <c r="D272" s="60">
        <f>YEAR(A272)&amp;"-"&amp;TEXT(MONTH(A272),"00")</f>
        <v/>
      </c>
      <c r="E272" s="62">
        <f>SUMIFS($M$4:$M$1200,$C$4:$C$1200,$C272)</f>
        <v/>
      </c>
      <c r="F272" s="62">
        <f>SUMIFS($P$4:$P$1200,$C$4:$C$1200,$C272)</f>
        <v/>
      </c>
      <c r="G272" s="63" t="n"/>
      <c r="H272" s="64" t="n"/>
      <c r="I272" s="65" t="n"/>
      <c r="J272" s="63" t="n"/>
      <c r="K272" s="66">
        <f>IF(AND(H272="",I272="",COUNTIF('Zmiany planu'!$C$4:$C$1000,$A272)=0),"",1+COUNTIF('Zmiany planu'!$C$4:$C$1000,$A272))</f>
        <v/>
      </c>
      <c r="L272" s="67">
        <f>IF(COUNTIF('Zmiany planu'!$C$4:$C$1000,$A272)=0,IF(H272="","",H272),INDEX('Zmiany planu'!$G$4:$G$1000,MATCH(INT($A272)&amp;"#"&amp;COUNTIF('Zmiany planu'!$C$4:$C$1000,$A272),'Zmiany planu'!$L$4:$L$1000,0))&amp;"")</f>
        <v/>
      </c>
      <c r="M272" s="68">
        <f>IF(COUNTIF('Zmiany planu'!$C$4:$C$1000,$A272)=0,IF(I272="","",I272),IF(INDEX('Zmiany planu'!$H$4:$H$1000,MATCH(INT($A272)&amp;"#"&amp;COUNTIF('Zmiany planu'!$C$4:$C$1000,$A272),'Zmiany planu'!$L$4:$L$1000,0))="",0,INDEX('Zmiany planu'!$H$4:$H$1000,MATCH(INT($A272)&amp;"#"&amp;COUNTIF('Zmiany planu'!$C$4:$C$1000,$A272),'Zmiany planu'!$L$4:$L$1000,0))))</f>
        <v/>
      </c>
      <c r="N272" s="69" t="n"/>
      <c r="O272" s="69" t="n"/>
      <c r="P272" s="70" t="n"/>
      <c r="Q272" s="71" t="n"/>
      <c r="R272" s="72">
        <f>IF(AND(N(P272)&gt;0,N(Q272)&gt;0),Q272/P272,"")</f>
        <v/>
      </c>
      <c r="S272" s="69" t="n"/>
      <c r="T272" s="69" t="n"/>
      <c r="U272" s="60">
        <f>IF(OR(N(S272)=0,N('Ustawienia'!$B$19)=0),"",IFERROR("Z"&amp;MATCH(S272,'Ustawienia'!$C$23:$C$27,1),"&lt;Z1"))</f>
        <v/>
      </c>
      <c r="V272" s="69" t="n"/>
      <c r="W272" s="60">
        <f>IF(AND(N(V272)&gt;0,N(Q272)&gt;0),ROUND(V272*Q272*1440,0),"")</f>
        <v/>
      </c>
      <c r="X272" s="69" t="n"/>
      <c r="Y272" s="69" t="n"/>
      <c r="Z272" s="69" t="n"/>
      <c r="AA272" s="73" t="n"/>
      <c r="AB272" s="69" t="n"/>
      <c r="AC272" s="74" t="n"/>
      <c r="AD272" s="73" t="n"/>
      <c r="AE272" s="69" t="n"/>
      <c r="AF272" s="74" t="n"/>
      <c r="AG272" s="69" t="n"/>
      <c r="AH272" s="74" t="n"/>
      <c r="AI272" s="74" t="n"/>
      <c r="AJ272" s="64" t="n"/>
    </row>
    <row r="273" outlineLevel="1">
      <c r="A273" s="43" t="n">
        <v>46524</v>
      </c>
      <c r="B273" s="44">
        <f>CHOOSE(WEEKDAY(A273,2),"pon","wt","śr","czw","pt","sob","ndz")</f>
        <v/>
      </c>
      <c r="C273" s="45">
        <f>A273-WEEKDAY(A273,2)+1</f>
        <v/>
      </c>
      <c r="D273" s="44">
        <f>YEAR(A273)&amp;"-"&amp;TEXT(MONTH(A273),"00")</f>
        <v/>
      </c>
      <c r="E273" s="46" t="n"/>
      <c r="F273" s="46" t="n"/>
      <c r="G273" s="47" t="n"/>
      <c r="H273" s="48" t="n"/>
      <c r="I273" s="49" t="n"/>
      <c r="J273" s="47" t="n"/>
      <c r="K273" s="50">
        <f>IF(AND(H273="",I273="",COUNTIF('Zmiany planu'!$C$4:$C$1000,$A273)=0),"",1+COUNTIF('Zmiany planu'!$C$4:$C$1000,$A273))</f>
        <v/>
      </c>
      <c r="L273" s="51">
        <f>IF(COUNTIF('Zmiany planu'!$C$4:$C$1000,$A273)=0,IF(H273="","",H273),INDEX('Zmiany planu'!$G$4:$G$1000,MATCH(INT($A273)&amp;"#"&amp;COUNTIF('Zmiany planu'!$C$4:$C$1000,$A273),'Zmiany planu'!$L$4:$L$1000,0))&amp;"")</f>
        <v/>
      </c>
      <c r="M273" s="52">
        <f>IF(COUNTIF('Zmiany planu'!$C$4:$C$1000,$A273)=0,IF(I273="","",I273),IF(INDEX('Zmiany planu'!$H$4:$H$1000,MATCH(INT($A273)&amp;"#"&amp;COUNTIF('Zmiany planu'!$C$4:$C$1000,$A273),'Zmiany planu'!$L$4:$L$1000,0))="",0,INDEX('Zmiany planu'!$H$4:$H$1000,MATCH(INT($A273)&amp;"#"&amp;COUNTIF('Zmiany planu'!$C$4:$C$1000,$A273),'Zmiany planu'!$L$4:$L$1000,0))))</f>
        <v/>
      </c>
      <c r="N273" s="53" t="n"/>
      <c r="O273" s="53" t="n"/>
      <c r="P273" s="54" t="n"/>
      <c r="Q273" s="55" t="n"/>
      <c r="R273" s="56">
        <f>IF(AND(N(P273)&gt;0,N(Q273)&gt;0),Q273/P273,"")</f>
        <v/>
      </c>
      <c r="S273" s="53" t="n"/>
      <c r="T273" s="53" t="n"/>
      <c r="U273" s="44">
        <f>IF(OR(N(S273)=0,N('Ustawienia'!$B$19)=0),"",IFERROR("Z"&amp;MATCH(S273,'Ustawienia'!$C$23:$C$27,1),"&lt;Z1"))</f>
        <v/>
      </c>
      <c r="V273" s="53" t="n"/>
      <c r="W273" s="44">
        <f>IF(AND(N(V273)&gt;0,N(Q273)&gt;0),ROUND(V273*Q273*1440,0),"")</f>
        <v/>
      </c>
      <c r="X273" s="53" t="n"/>
      <c r="Y273" s="53" t="n"/>
      <c r="Z273" s="53" t="n"/>
      <c r="AA273" s="57" t="n"/>
      <c r="AB273" s="53" t="n"/>
      <c r="AC273" s="58" t="n"/>
      <c r="AD273" s="57" t="n"/>
      <c r="AE273" s="53" t="n"/>
      <c r="AF273" s="58" t="n"/>
      <c r="AG273" s="53" t="n"/>
      <c r="AH273" s="58" t="n"/>
      <c r="AI273" s="58" t="n"/>
      <c r="AJ273" s="48" t="n"/>
    </row>
    <row r="274" outlineLevel="1">
      <c r="A274" s="43" t="n">
        <v>46525</v>
      </c>
      <c r="B274" s="44">
        <f>CHOOSE(WEEKDAY(A274,2),"pon","wt","śr","czw","pt","sob","ndz")</f>
        <v/>
      </c>
      <c r="C274" s="45">
        <f>A274-WEEKDAY(A274,2)+1</f>
        <v/>
      </c>
      <c r="D274" s="44">
        <f>YEAR(A274)&amp;"-"&amp;TEXT(MONTH(A274),"00")</f>
        <v/>
      </c>
      <c r="E274" s="46" t="n"/>
      <c r="F274" s="46" t="n"/>
      <c r="G274" s="47" t="n"/>
      <c r="H274" s="48" t="n"/>
      <c r="I274" s="49" t="n"/>
      <c r="J274" s="47" t="n"/>
      <c r="K274" s="50">
        <f>IF(AND(H274="",I274="",COUNTIF('Zmiany planu'!$C$4:$C$1000,$A274)=0),"",1+COUNTIF('Zmiany planu'!$C$4:$C$1000,$A274))</f>
        <v/>
      </c>
      <c r="L274" s="51">
        <f>IF(COUNTIF('Zmiany planu'!$C$4:$C$1000,$A274)=0,IF(H274="","",H274),INDEX('Zmiany planu'!$G$4:$G$1000,MATCH(INT($A274)&amp;"#"&amp;COUNTIF('Zmiany planu'!$C$4:$C$1000,$A274),'Zmiany planu'!$L$4:$L$1000,0))&amp;"")</f>
        <v/>
      </c>
      <c r="M274" s="52">
        <f>IF(COUNTIF('Zmiany planu'!$C$4:$C$1000,$A274)=0,IF(I274="","",I274),IF(INDEX('Zmiany planu'!$H$4:$H$1000,MATCH(INT($A274)&amp;"#"&amp;COUNTIF('Zmiany planu'!$C$4:$C$1000,$A274),'Zmiany planu'!$L$4:$L$1000,0))="",0,INDEX('Zmiany planu'!$H$4:$H$1000,MATCH(INT($A274)&amp;"#"&amp;COUNTIF('Zmiany planu'!$C$4:$C$1000,$A274),'Zmiany planu'!$L$4:$L$1000,0))))</f>
        <v/>
      </c>
      <c r="N274" s="53" t="n"/>
      <c r="O274" s="53" t="n"/>
      <c r="P274" s="54" t="n"/>
      <c r="Q274" s="55" t="n"/>
      <c r="R274" s="56">
        <f>IF(AND(N(P274)&gt;0,N(Q274)&gt;0),Q274/P274,"")</f>
        <v/>
      </c>
      <c r="S274" s="53" t="n"/>
      <c r="T274" s="53" t="n"/>
      <c r="U274" s="44">
        <f>IF(OR(N(S274)=0,N('Ustawienia'!$B$19)=0),"",IFERROR("Z"&amp;MATCH(S274,'Ustawienia'!$C$23:$C$27,1),"&lt;Z1"))</f>
        <v/>
      </c>
      <c r="V274" s="53" t="n"/>
      <c r="W274" s="44">
        <f>IF(AND(N(V274)&gt;0,N(Q274)&gt;0),ROUND(V274*Q274*1440,0),"")</f>
        <v/>
      </c>
      <c r="X274" s="53" t="n"/>
      <c r="Y274" s="53" t="n"/>
      <c r="Z274" s="53" t="n"/>
      <c r="AA274" s="57" t="n"/>
      <c r="AB274" s="53" t="n"/>
      <c r="AC274" s="58" t="n"/>
      <c r="AD274" s="57" t="n"/>
      <c r="AE274" s="53" t="n"/>
      <c r="AF274" s="58" t="n"/>
      <c r="AG274" s="53" t="n"/>
      <c r="AH274" s="58" t="n"/>
      <c r="AI274" s="58" t="n"/>
      <c r="AJ274" s="48" t="n"/>
    </row>
    <row r="275" outlineLevel="1">
      <c r="A275" s="43" t="n">
        <v>46526</v>
      </c>
      <c r="B275" s="44">
        <f>CHOOSE(WEEKDAY(A275,2),"pon","wt","śr","czw","pt","sob","ndz")</f>
        <v/>
      </c>
      <c r="C275" s="45">
        <f>A275-WEEKDAY(A275,2)+1</f>
        <v/>
      </c>
      <c r="D275" s="44">
        <f>YEAR(A275)&amp;"-"&amp;TEXT(MONTH(A275),"00")</f>
        <v/>
      </c>
      <c r="E275" s="46" t="n"/>
      <c r="F275" s="46" t="n"/>
      <c r="G275" s="47" t="n"/>
      <c r="H275" s="48" t="n"/>
      <c r="I275" s="49" t="n"/>
      <c r="J275" s="47" t="n"/>
      <c r="K275" s="50">
        <f>IF(AND(H275="",I275="",COUNTIF('Zmiany planu'!$C$4:$C$1000,$A275)=0),"",1+COUNTIF('Zmiany planu'!$C$4:$C$1000,$A275))</f>
        <v/>
      </c>
      <c r="L275" s="51">
        <f>IF(COUNTIF('Zmiany planu'!$C$4:$C$1000,$A275)=0,IF(H275="","",H275),INDEX('Zmiany planu'!$G$4:$G$1000,MATCH(INT($A275)&amp;"#"&amp;COUNTIF('Zmiany planu'!$C$4:$C$1000,$A275),'Zmiany planu'!$L$4:$L$1000,0))&amp;"")</f>
        <v/>
      </c>
      <c r="M275" s="52">
        <f>IF(COUNTIF('Zmiany planu'!$C$4:$C$1000,$A275)=0,IF(I275="","",I275),IF(INDEX('Zmiany planu'!$H$4:$H$1000,MATCH(INT($A275)&amp;"#"&amp;COUNTIF('Zmiany planu'!$C$4:$C$1000,$A275),'Zmiany planu'!$L$4:$L$1000,0))="",0,INDEX('Zmiany planu'!$H$4:$H$1000,MATCH(INT($A275)&amp;"#"&amp;COUNTIF('Zmiany planu'!$C$4:$C$1000,$A275),'Zmiany planu'!$L$4:$L$1000,0))))</f>
        <v/>
      </c>
      <c r="N275" s="53" t="n"/>
      <c r="O275" s="53" t="n"/>
      <c r="P275" s="54" t="n"/>
      <c r="Q275" s="55" t="n"/>
      <c r="R275" s="56">
        <f>IF(AND(N(P275)&gt;0,N(Q275)&gt;0),Q275/P275,"")</f>
        <v/>
      </c>
      <c r="S275" s="53" t="n"/>
      <c r="T275" s="53" t="n"/>
      <c r="U275" s="44">
        <f>IF(OR(N(S275)=0,N('Ustawienia'!$B$19)=0),"",IFERROR("Z"&amp;MATCH(S275,'Ustawienia'!$C$23:$C$27,1),"&lt;Z1"))</f>
        <v/>
      </c>
      <c r="V275" s="53" t="n"/>
      <c r="W275" s="44">
        <f>IF(AND(N(V275)&gt;0,N(Q275)&gt;0),ROUND(V275*Q275*1440,0),"")</f>
        <v/>
      </c>
      <c r="X275" s="53" t="n"/>
      <c r="Y275" s="53" t="n"/>
      <c r="Z275" s="53" t="n"/>
      <c r="AA275" s="57" t="n"/>
      <c r="AB275" s="53" t="n"/>
      <c r="AC275" s="58" t="n"/>
      <c r="AD275" s="57" t="n"/>
      <c r="AE275" s="53" t="n"/>
      <c r="AF275" s="58" t="n"/>
      <c r="AG275" s="53" t="n"/>
      <c r="AH275" s="58" t="n"/>
      <c r="AI275" s="58" t="n"/>
      <c r="AJ275" s="48" t="n"/>
    </row>
    <row r="276" outlineLevel="1">
      <c r="A276" s="43" t="n">
        <v>46527</v>
      </c>
      <c r="B276" s="44">
        <f>CHOOSE(WEEKDAY(A276,2),"pon","wt","śr","czw","pt","sob","ndz")</f>
        <v/>
      </c>
      <c r="C276" s="45">
        <f>A276-WEEKDAY(A276,2)+1</f>
        <v/>
      </c>
      <c r="D276" s="44">
        <f>YEAR(A276)&amp;"-"&amp;TEXT(MONTH(A276),"00")</f>
        <v/>
      </c>
      <c r="E276" s="46" t="n"/>
      <c r="F276" s="46" t="n"/>
      <c r="G276" s="47" t="n"/>
      <c r="H276" s="48" t="n"/>
      <c r="I276" s="49" t="n"/>
      <c r="J276" s="47" t="n"/>
      <c r="K276" s="50">
        <f>IF(AND(H276="",I276="",COUNTIF('Zmiany planu'!$C$4:$C$1000,$A276)=0),"",1+COUNTIF('Zmiany planu'!$C$4:$C$1000,$A276))</f>
        <v/>
      </c>
      <c r="L276" s="51">
        <f>IF(COUNTIF('Zmiany planu'!$C$4:$C$1000,$A276)=0,IF(H276="","",H276),INDEX('Zmiany planu'!$G$4:$G$1000,MATCH(INT($A276)&amp;"#"&amp;COUNTIF('Zmiany planu'!$C$4:$C$1000,$A276),'Zmiany planu'!$L$4:$L$1000,0))&amp;"")</f>
        <v/>
      </c>
      <c r="M276" s="52">
        <f>IF(COUNTIF('Zmiany planu'!$C$4:$C$1000,$A276)=0,IF(I276="","",I276),IF(INDEX('Zmiany planu'!$H$4:$H$1000,MATCH(INT($A276)&amp;"#"&amp;COUNTIF('Zmiany planu'!$C$4:$C$1000,$A276),'Zmiany planu'!$L$4:$L$1000,0))="",0,INDEX('Zmiany planu'!$H$4:$H$1000,MATCH(INT($A276)&amp;"#"&amp;COUNTIF('Zmiany planu'!$C$4:$C$1000,$A276),'Zmiany planu'!$L$4:$L$1000,0))))</f>
        <v/>
      </c>
      <c r="N276" s="53" t="n"/>
      <c r="O276" s="53" t="n"/>
      <c r="P276" s="54" t="n"/>
      <c r="Q276" s="55" t="n"/>
      <c r="R276" s="56">
        <f>IF(AND(N(P276)&gt;0,N(Q276)&gt;0),Q276/P276,"")</f>
        <v/>
      </c>
      <c r="S276" s="53" t="n"/>
      <c r="T276" s="53" t="n"/>
      <c r="U276" s="44">
        <f>IF(OR(N(S276)=0,N('Ustawienia'!$B$19)=0),"",IFERROR("Z"&amp;MATCH(S276,'Ustawienia'!$C$23:$C$27,1),"&lt;Z1"))</f>
        <v/>
      </c>
      <c r="V276" s="53" t="n"/>
      <c r="W276" s="44">
        <f>IF(AND(N(V276)&gt;0,N(Q276)&gt;0),ROUND(V276*Q276*1440,0),"")</f>
        <v/>
      </c>
      <c r="X276" s="53" t="n"/>
      <c r="Y276" s="53" t="n"/>
      <c r="Z276" s="53" t="n"/>
      <c r="AA276" s="57" t="n"/>
      <c r="AB276" s="53" t="n"/>
      <c r="AC276" s="58" t="n"/>
      <c r="AD276" s="57" t="n"/>
      <c r="AE276" s="53" t="n"/>
      <c r="AF276" s="58" t="n"/>
      <c r="AG276" s="53" t="n"/>
      <c r="AH276" s="58" t="n"/>
      <c r="AI276" s="58" t="n"/>
      <c r="AJ276" s="48" t="n"/>
    </row>
    <row r="277" outlineLevel="1">
      <c r="A277" s="43" t="n">
        <v>46528</v>
      </c>
      <c r="B277" s="44">
        <f>CHOOSE(WEEKDAY(A277,2),"pon","wt","śr","czw","pt","sob","ndz")</f>
        <v/>
      </c>
      <c r="C277" s="45">
        <f>A277-WEEKDAY(A277,2)+1</f>
        <v/>
      </c>
      <c r="D277" s="44">
        <f>YEAR(A277)&amp;"-"&amp;TEXT(MONTH(A277),"00")</f>
        <v/>
      </c>
      <c r="E277" s="46" t="n"/>
      <c r="F277" s="46" t="n"/>
      <c r="G277" s="47" t="n"/>
      <c r="H277" s="48" t="n"/>
      <c r="I277" s="49" t="n"/>
      <c r="J277" s="47" t="n"/>
      <c r="K277" s="50">
        <f>IF(AND(H277="",I277="",COUNTIF('Zmiany planu'!$C$4:$C$1000,$A277)=0),"",1+COUNTIF('Zmiany planu'!$C$4:$C$1000,$A277))</f>
        <v/>
      </c>
      <c r="L277" s="51">
        <f>IF(COUNTIF('Zmiany planu'!$C$4:$C$1000,$A277)=0,IF(H277="","",H277),INDEX('Zmiany planu'!$G$4:$G$1000,MATCH(INT($A277)&amp;"#"&amp;COUNTIF('Zmiany planu'!$C$4:$C$1000,$A277),'Zmiany planu'!$L$4:$L$1000,0))&amp;"")</f>
        <v/>
      </c>
      <c r="M277" s="52">
        <f>IF(COUNTIF('Zmiany planu'!$C$4:$C$1000,$A277)=0,IF(I277="","",I277),IF(INDEX('Zmiany planu'!$H$4:$H$1000,MATCH(INT($A277)&amp;"#"&amp;COUNTIF('Zmiany planu'!$C$4:$C$1000,$A277),'Zmiany planu'!$L$4:$L$1000,0))="",0,INDEX('Zmiany planu'!$H$4:$H$1000,MATCH(INT($A277)&amp;"#"&amp;COUNTIF('Zmiany planu'!$C$4:$C$1000,$A277),'Zmiany planu'!$L$4:$L$1000,0))))</f>
        <v/>
      </c>
      <c r="N277" s="53" t="n"/>
      <c r="O277" s="53" t="n"/>
      <c r="P277" s="54" t="n"/>
      <c r="Q277" s="55" t="n"/>
      <c r="R277" s="56">
        <f>IF(AND(N(P277)&gt;0,N(Q277)&gt;0),Q277/P277,"")</f>
        <v/>
      </c>
      <c r="S277" s="53" t="n"/>
      <c r="T277" s="53" t="n"/>
      <c r="U277" s="44">
        <f>IF(OR(N(S277)=0,N('Ustawienia'!$B$19)=0),"",IFERROR("Z"&amp;MATCH(S277,'Ustawienia'!$C$23:$C$27,1),"&lt;Z1"))</f>
        <v/>
      </c>
      <c r="V277" s="53" t="n"/>
      <c r="W277" s="44">
        <f>IF(AND(N(V277)&gt;0,N(Q277)&gt;0),ROUND(V277*Q277*1440,0),"")</f>
        <v/>
      </c>
      <c r="X277" s="53" t="n"/>
      <c r="Y277" s="53" t="n"/>
      <c r="Z277" s="53" t="n"/>
      <c r="AA277" s="57" t="n"/>
      <c r="AB277" s="53" t="n"/>
      <c r="AC277" s="58" t="n"/>
      <c r="AD277" s="57" t="n"/>
      <c r="AE277" s="53" t="n"/>
      <c r="AF277" s="58" t="n"/>
      <c r="AG277" s="53" t="n"/>
      <c r="AH277" s="58" t="n"/>
      <c r="AI277" s="58" t="n"/>
      <c r="AJ277" s="48" t="n"/>
    </row>
    <row r="278" outlineLevel="1">
      <c r="A278" s="43" t="n">
        <v>46529</v>
      </c>
      <c r="B278" s="44">
        <f>CHOOSE(WEEKDAY(A278,2),"pon","wt","śr","czw","pt","sob","ndz")</f>
        <v/>
      </c>
      <c r="C278" s="45">
        <f>A278-WEEKDAY(A278,2)+1</f>
        <v/>
      </c>
      <c r="D278" s="44">
        <f>YEAR(A278)&amp;"-"&amp;TEXT(MONTH(A278),"00")</f>
        <v/>
      </c>
      <c r="E278" s="46" t="n"/>
      <c r="F278" s="46" t="n"/>
      <c r="G278" s="47" t="n"/>
      <c r="H278" s="48" t="n"/>
      <c r="I278" s="49" t="n"/>
      <c r="J278" s="47" t="n"/>
      <c r="K278" s="50">
        <f>IF(AND(H278="",I278="",COUNTIF('Zmiany planu'!$C$4:$C$1000,$A278)=0),"",1+COUNTIF('Zmiany planu'!$C$4:$C$1000,$A278))</f>
        <v/>
      </c>
      <c r="L278" s="51">
        <f>IF(COUNTIF('Zmiany planu'!$C$4:$C$1000,$A278)=0,IF(H278="","",H278),INDEX('Zmiany planu'!$G$4:$G$1000,MATCH(INT($A278)&amp;"#"&amp;COUNTIF('Zmiany planu'!$C$4:$C$1000,$A278),'Zmiany planu'!$L$4:$L$1000,0))&amp;"")</f>
        <v/>
      </c>
      <c r="M278" s="52">
        <f>IF(COUNTIF('Zmiany planu'!$C$4:$C$1000,$A278)=0,IF(I278="","",I278),IF(INDEX('Zmiany planu'!$H$4:$H$1000,MATCH(INT($A278)&amp;"#"&amp;COUNTIF('Zmiany planu'!$C$4:$C$1000,$A278),'Zmiany planu'!$L$4:$L$1000,0))="",0,INDEX('Zmiany planu'!$H$4:$H$1000,MATCH(INT($A278)&amp;"#"&amp;COUNTIF('Zmiany planu'!$C$4:$C$1000,$A278),'Zmiany planu'!$L$4:$L$1000,0))))</f>
        <v/>
      </c>
      <c r="N278" s="53" t="n"/>
      <c r="O278" s="53" t="n"/>
      <c r="P278" s="54" t="n"/>
      <c r="Q278" s="55" t="n"/>
      <c r="R278" s="56">
        <f>IF(AND(N(P278)&gt;0,N(Q278)&gt;0),Q278/P278,"")</f>
        <v/>
      </c>
      <c r="S278" s="53" t="n"/>
      <c r="T278" s="53" t="n"/>
      <c r="U278" s="44">
        <f>IF(OR(N(S278)=0,N('Ustawienia'!$B$19)=0),"",IFERROR("Z"&amp;MATCH(S278,'Ustawienia'!$C$23:$C$27,1),"&lt;Z1"))</f>
        <v/>
      </c>
      <c r="V278" s="53" t="n"/>
      <c r="W278" s="44">
        <f>IF(AND(N(V278)&gt;0,N(Q278)&gt;0),ROUND(V278*Q278*1440,0),"")</f>
        <v/>
      </c>
      <c r="X278" s="53" t="n"/>
      <c r="Y278" s="53" t="n"/>
      <c r="Z278" s="53" t="n"/>
      <c r="AA278" s="57" t="n"/>
      <c r="AB278" s="53" t="n"/>
      <c r="AC278" s="58" t="n"/>
      <c r="AD278" s="57" t="n"/>
      <c r="AE278" s="53" t="n"/>
      <c r="AF278" s="58" t="n"/>
      <c r="AG278" s="53" t="n"/>
      <c r="AH278" s="58" t="n"/>
      <c r="AI278" s="58" t="n"/>
      <c r="AJ278" s="48" t="n"/>
    </row>
    <row r="279" outlineLevel="1">
      <c r="A279" s="59" t="n">
        <v>46530</v>
      </c>
      <c r="B279" s="60">
        <f>CHOOSE(WEEKDAY(A279,2),"pon","wt","śr","czw","pt","sob","ndz")</f>
        <v/>
      </c>
      <c r="C279" s="61">
        <f>A279-WEEKDAY(A279,2)+1</f>
        <v/>
      </c>
      <c r="D279" s="60">
        <f>YEAR(A279)&amp;"-"&amp;TEXT(MONTH(A279),"00")</f>
        <v/>
      </c>
      <c r="E279" s="62">
        <f>SUMIFS($M$4:$M$1200,$C$4:$C$1200,$C279)</f>
        <v/>
      </c>
      <c r="F279" s="62">
        <f>SUMIFS($P$4:$P$1200,$C$4:$C$1200,$C279)</f>
        <v/>
      </c>
      <c r="G279" s="63" t="n"/>
      <c r="H279" s="64" t="n"/>
      <c r="I279" s="65" t="n"/>
      <c r="J279" s="63" t="n"/>
      <c r="K279" s="66">
        <f>IF(AND(H279="",I279="",COUNTIF('Zmiany planu'!$C$4:$C$1000,$A279)=0),"",1+COUNTIF('Zmiany planu'!$C$4:$C$1000,$A279))</f>
        <v/>
      </c>
      <c r="L279" s="67">
        <f>IF(COUNTIF('Zmiany planu'!$C$4:$C$1000,$A279)=0,IF(H279="","",H279),INDEX('Zmiany planu'!$G$4:$G$1000,MATCH(INT($A279)&amp;"#"&amp;COUNTIF('Zmiany planu'!$C$4:$C$1000,$A279),'Zmiany planu'!$L$4:$L$1000,0))&amp;"")</f>
        <v/>
      </c>
      <c r="M279" s="68">
        <f>IF(COUNTIF('Zmiany planu'!$C$4:$C$1000,$A279)=0,IF(I279="","",I279),IF(INDEX('Zmiany planu'!$H$4:$H$1000,MATCH(INT($A279)&amp;"#"&amp;COUNTIF('Zmiany planu'!$C$4:$C$1000,$A279),'Zmiany planu'!$L$4:$L$1000,0))="",0,INDEX('Zmiany planu'!$H$4:$H$1000,MATCH(INT($A279)&amp;"#"&amp;COUNTIF('Zmiany planu'!$C$4:$C$1000,$A279),'Zmiany planu'!$L$4:$L$1000,0))))</f>
        <v/>
      </c>
      <c r="N279" s="69" t="n"/>
      <c r="O279" s="69" t="n"/>
      <c r="P279" s="70" t="n"/>
      <c r="Q279" s="71" t="n"/>
      <c r="R279" s="72">
        <f>IF(AND(N(P279)&gt;0,N(Q279)&gt;0),Q279/P279,"")</f>
        <v/>
      </c>
      <c r="S279" s="69" t="n"/>
      <c r="T279" s="69" t="n"/>
      <c r="U279" s="60">
        <f>IF(OR(N(S279)=0,N('Ustawienia'!$B$19)=0),"",IFERROR("Z"&amp;MATCH(S279,'Ustawienia'!$C$23:$C$27,1),"&lt;Z1"))</f>
        <v/>
      </c>
      <c r="V279" s="69" t="n"/>
      <c r="W279" s="60">
        <f>IF(AND(N(V279)&gt;0,N(Q279)&gt;0),ROUND(V279*Q279*1440,0),"")</f>
        <v/>
      </c>
      <c r="X279" s="69" t="n"/>
      <c r="Y279" s="69" t="n"/>
      <c r="Z279" s="69" t="n"/>
      <c r="AA279" s="73" t="n"/>
      <c r="AB279" s="69" t="n"/>
      <c r="AC279" s="74" t="n"/>
      <c r="AD279" s="73" t="n"/>
      <c r="AE279" s="69" t="n"/>
      <c r="AF279" s="74" t="n"/>
      <c r="AG279" s="69" t="n"/>
      <c r="AH279" s="74" t="n"/>
      <c r="AI279" s="74" t="n"/>
      <c r="AJ279" s="64" t="n"/>
    </row>
    <row r="280" outlineLevel="1">
      <c r="A280" s="43" t="n">
        <v>46531</v>
      </c>
      <c r="B280" s="44">
        <f>CHOOSE(WEEKDAY(A280,2),"pon","wt","śr","czw","pt","sob","ndz")</f>
        <v/>
      </c>
      <c r="C280" s="45">
        <f>A280-WEEKDAY(A280,2)+1</f>
        <v/>
      </c>
      <c r="D280" s="44">
        <f>YEAR(A280)&amp;"-"&amp;TEXT(MONTH(A280),"00")</f>
        <v/>
      </c>
      <c r="E280" s="46" t="n"/>
      <c r="F280" s="46" t="n"/>
      <c r="G280" s="47" t="n"/>
      <c r="H280" s="48" t="n"/>
      <c r="I280" s="49" t="n"/>
      <c r="J280" s="47" t="n"/>
      <c r="K280" s="50">
        <f>IF(AND(H280="",I280="",COUNTIF('Zmiany planu'!$C$4:$C$1000,$A280)=0),"",1+COUNTIF('Zmiany planu'!$C$4:$C$1000,$A280))</f>
        <v/>
      </c>
      <c r="L280" s="51">
        <f>IF(COUNTIF('Zmiany planu'!$C$4:$C$1000,$A280)=0,IF(H280="","",H280),INDEX('Zmiany planu'!$G$4:$G$1000,MATCH(INT($A280)&amp;"#"&amp;COUNTIF('Zmiany planu'!$C$4:$C$1000,$A280),'Zmiany planu'!$L$4:$L$1000,0))&amp;"")</f>
        <v/>
      </c>
      <c r="M280" s="52">
        <f>IF(COUNTIF('Zmiany planu'!$C$4:$C$1000,$A280)=0,IF(I280="","",I280),IF(INDEX('Zmiany planu'!$H$4:$H$1000,MATCH(INT($A280)&amp;"#"&amp;COUNTIF('Zmiany planu'!$C$4:$C$1000,$A280),'Zmiany planu'!$L$4:$L$1000,0))="",0,INDEX('Zmiany planu'!$H$4:$H$1000,MATCH(INT($A280)&amp;"#"&amp;COUNTIF('Zmiany planu'!$C$4:$C$1000,$A280),'Zmiany planu'!$L$4:$L$1000,0))))</f>
        <v/>
      </c>
      <c r="N280" s="53" t="n"/>
      <c r="O280" s="53" t="n"/>
      <c r="P280" s="54" t="n"/>
      <c r="Q280" s="55" t="n"/>
      <c r="R280" s="56">
        <f>IF(AND(N(P280)&gt;0,N(Q280)&gt;0),Q280/P280,"")</f>
        <v/>
      </c>
      <c r="S280" s="53" t="n"/>
      <c r="T280" s="53" t="n"/>
      <c r="U280" s="44">
        <f>IF(OR(N(S280)=0,N('Ustawienia'!$B$19)=0),"",IFERROR("Z"&amp;MATCH(S280,'Ustawienia'!$C$23:$C$27,1),"&lt;Z1"))</f>
        <v/>
      </c>
      <c r="V280" s="53" t="n"/>
      <c r="W280" s="44">
        <f>IF(AND(N(V280)&gt;0,N(Q280)&gt;0),ROUND(V280*Q280*1440,0),"")</f>
        <v/>
      </c>
      <c r="X280" s="53" t="n"/>
      <c r="Y280" s="53" t="n"/>
      <c r="Z280" s="53" t="n"/>
      <c r="AA280" s="57" t="n"/>
      <c r="AB280" s="53" t="n"/>
      <c r="AC280" s="58" t="n"/>
      <c r="AD280" s="57" t="n"/>
      <c r="AE280" s="53" t="n"/>
      <c r="AF280" s="58" t="n"/>
      <c r="AG280" s="53" t="n"/>
      <c r="AH280" s="58" t="n"/>
      <c r="AI280" s="58" t="n"/>
      <c r="AJ280" s="48" t="n"/>
    </row>
    <row r="281" outlineLevel="1">
      <c r="A281" s="43" t="n">
        <v>46532</v>
      </c>
      <c r="B281" s="44">
        <f>CHOOSE(WEEKDAY(A281,2),"pon","wt","śr","czw","pt","sob","ndz")</f>
        <v/>
      </c>
      <c r="C281" s="45">
        <f>A281-WEEKDAY(A281,2)+1</f>
        <v/>
      </c>
      <c r="D281" s="44">
        <f>YEAR(A281)&amp;"-"&amp;TEXT(MONTH(A281),"00")</f>
        <v/>
      </c>
      <c r="E281" s="46" t="n"/>
      <c r="F281" s="46" t="n"/>
      <c r="G281" s="47" t="n"/>
      <c r="H281" s="48" t="n"/>
      <c r="I281" s="49" t="n"/>
      <c r="J281" s="47" t="n"/>
      <c r="K281" s="50">
        <f>IF(AND(H281="",I281="",COUNTIF('Zmiany planu'!$C$4:$C$1000,$A281)=0),"",1+COUNTIF('Zmiany planu'!$C$4:$C$1000,$A281))</f>
        <v/>
      </c>
      <c r="L281" s="51">
        <f>IF(COUNTIF('Zmiany planu'!$C$4:$C$1000,$A281)=0,IF(H281="","",H281),INDEX('Zmiany planu'!$G$4:$G$1000,MATCH(INT($A281)&amp;"#"&amp;COUNTIF('Zmiany planu'!$C$4:$C$1000,$A281),'Zmiany planu'!$L$4:$L$1000,0))&amp;"")</f>
        <v/>
      </c>
      <c r="M281" s="52">
        <f>IF(COUNTIF('Zmiany planu'!$C$4:$C$1000,$A281)=0,IF(I281="","",I281),IF(INDEX('Zmiany planu'!$H$4:$H$1000,MATCH(INT($A281)&amp;"#"&amp;COUNTIF('Zmiany planu'!$C$4:$C$1000,$A281),'Zmiany planu'!$L$4:$L$1000,0))="",0,INDEX('Zmiany planu'!$H$4:$H$1000,MATCH(INT($A281)&amp;"#"&amp;COUNTIF('Zmiany planu'!$C$4:$C$1000,$A281),'Zmiany planu'!$L$4:$L$1000,0))))</f>
        <v/>
      </c>
      <c r="N281" s="53" t="n"/>
      <c r="O281" s="53" t="n"/>
      <c r="P281" s="54" t="n"/>
      <c r="Q281" s="55" t="n"/>
      <c r="R281" s="56">
        <f>IF(AND(N(P281)&gt;0,N(Q281)&gt;0),Q281/P281,"")</f>
        <v/>
      </c>
      <c r="S281" s="53" t="n"/>
      <c r="T281" s="53" t="n"/>
      <c r="U281" s="44">
        <f>IF(OR(N(S281)=0,N('Ustawienia'!$B$19)=0),"",IFERROR("Z"&amp;MATCH(S281,'Ustawienia'!$C$23:$C$27,1),"&lt;Z1"))</f>
        <v/>
      </c>
      <c r="V281" s="53" t="n"/>
      <c r="W281" s="44">
        <f>IF(AND(N(V281)&gt;0,N(Q281)&gt;0),ROUND(V281*Q281*1440,0),"")</f>
        <v/>
      </c>
      <c r="X281" s="53" t="n"/>
      <c r="Y281" s="53" t="n"/>
      <c r="Z281" s="53" t="n"/>
      <c r="AA281" s="57" t="n"/>
      <c r="AB281" s="53" t="n"/>
      <c r="AC281" s="58" t="n"/>
      <c r="AD281" s="57" t="n"/>
      <c r="AE281" s="53" t="n"/>
      <c r="AF281" s="58" t="n"/>
      <c r="AG281" s="53" t="n"/>
      <c r="AH281" s="58" t="n"/>
      <c r="AI281" s="58" t="n"/>
      <c r="AJ281" s="48" t="n"/>
    </row>
    <row r="282" outlineLevel="1">
      <c r="A282" s="43" t="n">
        <v>46533</v>
      </c>
      <c r="B282" s="44">
        <f>CHOOSE(WEEKDAY(A282,2),"pon","wt","śr","czw","pt","sob","ndz")</f>
        <v/>
      </c>
      <c r="C282" s="45">
        <f>A282-WEEKDAY(A282,2)+1</f>
        <v/>
      </c>
      <c r="D282" s="44">
        <f>YEAR(A282)&amp;"-"&amp;TEXT(MONTH(A282),"00")</f>
        <v/>
      </c>
      <c r="E282" s="46" t="n"/>
      <c r="F282" s="46" t="n"/>
      <c r="G282" s="47" t="n"/>
      <c r="H282" s="48" t="n"/>
      <c r="I282" s="49" t="n"/>
      <c r="J282" s="47" t="n"/>
      <c r="K282" s="50">
        <f>IF(AND(H282="",I282="",COUNTIF('Zmiany planu'!$C$4:$C$1000,$A282)=0),"",1+COUNTIF('Zmiany planu'!$C$4:$C$1000,$A282))</f>
        <v/>
      </c>
      <c r="L282" s="51">
        <f>IF(COUNTIF('Zmiany planu'!$C$4:$C$1000,$A282)=0,IF(H282="","",H282),INDEX('Zmiany planu'!$G$4:$G$1000,MATCH(INT($A282)&amp;"#"&amp;COUNTIF('Zmiany planu'!$C$4:$C$1000,$A282),'Zmiany planu'!$L$4:$L$1000,0))&amp;"")</f>
        <v/>
      </c>
      <c r="M282" s="52">
        <f>IF(COUNTIF('Zmiany planu'!$C$4:$C$1000,$A282)=0,IF(I282="","",I282),IF(INDEX('Zmiany planu'!$H$4:$H$1000,MATCH(INT($A282)&amp;"#"&amp;COUNTIF('Zmiany planu'!$C$4:$C$1000,$A282),'Zmiany planu'!$L$4:$L$1000,0))="",0,INDEX('Zmiany planu'!$H$4:$H$1000,MATCH(INT($A282)&amp;"#"&amp;COUNTIF('Zmiany planu'!$C$4:$C$1000,$A282),'Zmiany planu'!$L$4:$L$1000,0))))</f>
        <v/>
      </c>
      <c r="N282" s="53" t="n"/>
      <c r="O282" s="53" t="n"/>
      <c r="P282" s="54" t="n"/>
      <c r="Q282" s="55" t="n"/>
      <c r="R282" s="56">
        <f>IF(AND(N(P282)&gt;0,N(Q282)&gt;0),Q282/P282,"")</f>
        <v/>
      </c>
      <c r="S282" s="53" t="n"/>
      <c r="T282" s="53" t="n"/>
      <c r="U282" s="44">
        <f>IF(OR(N(S282)=0,N('Ustawienia'!$B$19)=0),"",IFERROR("Z"&amp;MATCH(S282,'Ustawienia'!$C$23:$C$27,1),"&lt;Z1"))</f>
        <v/>
      </c>
      <c r="V282" s="53" t="n"/>
      <c r="W282" s="44">
        <f>IF(AND(N(V282)&gt;0,N(Q282)&gt;0),ROUND(V282*Q282*1440,0),"")</f>
        <v/>
      </c>
      <c r="X282" s="53" t="n"/>
      <c r="Y282" s="53" t="n"/>
      <c r="Z282" s="53" t="n"/>
      <c r="AA282" s="57" t="n"/>
      <c r="AB282" s="53" t="n"/>
      <c r="AC282" s="58" t="n"/>
      <c r="AD282" s="57" t="n"/>
      <c r="AE282" s="53" t="n"/>
      <c r="AF282" s="58" t="n"/>
      <c r="AG282" s="53" t="n"/>
      <c r="AH282" s="58" t="n"/>
      <c r="AI282" s="58" t="n"/>
      <c r="AJ282" s="48" t="n"/>
    </row>
    <row r="283" outlineLevel="1">
      <c r="A283" s="43" t="n">
        <v>46534</v>
      </c>
      <c r="B283" s="44">
        <f>CHOOSE(WEEKDAY(A283,2),"pon","wt","śr","czw","pt","sob","ndz")</f>
        <v/>
      </c>
      <c r="C283" s="45">
        <f>A283-WEEKDAY(A283,2)+1</f>
        <v/>
      </c>
      <c r="D283" s="44">
        <f>YEAR(A283)&amp;"-"&amp;TEXT(MONTH(A283),"00")</f>
        <v/>
      </c>
      <c r="E283" s="46" t="n"/>
      <c r="F283" s="46" t="n"/>
      <c r="G283" s="47" t="n"/>
      <c r="H283" s="48" t="n"/>
      <c r="I283" s="49" t="n"/>
      <c r="J283" s="47" t="n"/>
      <c r="K283" s="50">
        <f>IF(AND(H283="",I283="",COUNTIF('Zmiany planu'!$C$4:$C$1000,$A283)=0),"",1+COUNTIF('Zmiany planu'!$C$4:$C$1000,$A283))</f>
        <v/>
      </c>
      <c r="L283" s="51">
        <f>IF(COUNTIF('Zmiany planu'!$C$4:$C$1000,$A283)=0,IF(H283="","",H283),INDEX('Zmiany planu'!$G$4:$G$1000,MATCH(INT($A283)&amp;"#"&amp;COUNTIF('Zmiany planu'!$C$4:$C$1000,$A283),'Zmiany planu'!$L$4:$L$1000,0))&amp;"")</f>
        <v/>
      </c>
      <c r="M283" s="52">
        <f>IF(COUNTIF('Zmiany planu'!$C$4:$C$1000,$A283)=0,IF(I283="","",I283),IF(INDEX('Zmiany planu'!$H$4:$H$1000,MATCH(INT($A283)&amp;"#"&amp;COUNTIF('Zmiany planu'!$C$4:$C$1000,$A283),'Zmiany planu'!$L$4:$L$1000,0))="",0,INDEX('Zmiany planu'!$H$4:$H$1000,MATCH(INT($A283)&amp;"#"&amp;COUNTIF('Zmiany planu'!$C$4:$C$1000,$A283),'Zmiany planu'!$L$4:$L$1000,0))))</f>
        <v/>
      </c>
      <c r="N283" s="53" t="n"/>
      <c r="O283" s="53" t="n"/>
      <c r="P283" s="54" t="n"/>
      <c r="Q283" s="55" t="n"/>
      <c r="R283" s="56">
        <f>IF(AND(N(P283)&gt;0,N(Q283)&gt;0),Q283/P283,"")</f>
        <v/>
      </c>
      <c r="S283" s="53" t="n"/>
      <c r="T283" s="53" t="n"/>
      <c r="U283" s="44">
        <f>IF(OR(N(S283)=0,N('Ustawienia'!$B$19)=0),"",IFERROR("Z"&amp;MATCH(S283,'Ustawienia'!$C$23:$C$27,1),"&lt;Z1"))</f>
        <v/>
      </c>
      <c r="V283" s="53" t="n"/>
      <c r="W283" s="44">
        <f>IF(AND(N(V283)&gt;0,N(Q283)&gt;0),ROUND(V283*Q283*1440,0),"")</f>
        <v/>
      </c>
      <c r="X283" s="53" t="n"/>
      <c r="Y283" s="53" t="n"/>
      <c r="Z283" s="53" t="n"/>
      <c r="AA283" s="57" t="n"/>
      <c r="AB283" s="53" t="n"/>
      <c r="AC283" s="58" t="n"/>
      <c r="AD283" s="57" t="n"/>
      <c r="AE283" s="53" t="n"/>
      <c r="AF283" s="58" t="n"/>
      <c r="AG283" s="53" t="n"/>
      <c r="AH283" s="58" t="n"/>
      <c r="AI283" s="58" t="n"/>
      <c r="AJ283" s="48" t="n"/>
    </row>
    <row r="284" outlineLevel="1">
      <c r="A284" s="43" t="n">
        <v>46535</v>
      </c>
      <c r="B284" s="44">
        <f>CHOOSE(WEEKDAY(A284,2),"pon","wt","śr","czw","pt","sob","ndz")</f>
        <v/>
      </c>
      <c r="C284" s="45">
        <f>A284-WEEKDAY(A284,2)+1</f>
        <v/>
      </c>
      <c r="D284" s="44">
        <f>YEAR(A284)&amp;"-"&amp;TEXT(MONTH(A284),"00")</f>
        <v/>
      </c>
      <c r="E284" s="46" t="n"/>
      <c r="F284" s="46" t="n"/>
      <c r="G284" s="47" t="n"/>
      <c r="H284" s="48" t="n"/>
      <c r="I284" s="49" t="n"/>
      <c r="J284" s="47" t="n"/>
      <c r="K284" s="50">
        <f>IF(AND(H284="",I284="",COUNTIF('Zmiany planu'!$C$4:$C$1000,$A284)=0),"",1+COUNTIF('Zmiany planu'!$C$4:$C$1000,$A284))</f>
        <v/>
      </c>
      <c r="L284" s="51">
        <f>IF(COUNTIF('Zmiany planu'!$C$4:$C$1000,$A284)=0,IF(H284="","",H284),INDEX('Zmiany planu'!$G$4:$G$1000,MATCH(INT($A284)&amp;"#"&amp;COUNTIF('Zmiany planu'!$C$4:$C$1000,$A284),'Zmiany planu'!$L$4:$L$1000,0))&amp;"")</f>
        <v/>
      </c>
      <c r="M284" s="52">
        <f>IF(COUNTIF('Zmiany planu'!$C$4:$C$1000,$A284)=0,IF(I284="","",I284),IF(INDEX('Zmiany planu'!$H$4:$H$1000,MATCH(INT($A284)&amp;"#"&amp;COUNTIF('Zmiany planu'!$C$4:$C$1000,$A284),'Zmiany planu'!$L$4:$L$1000,0))="",0,INDEX('Zmiany planu'!$H$4:$H$1000,MATCH(INT($A284)&amp;"#"&amp;COUNTIF('Zmiany planu'!$C$4:$C$1000,$A284),'Zmiany planu'!$L$4:$L$1000,0))))</f>
        <v/>
      </c>
      <c r="N284" s="53" t="n"/>
      <c r="O284" s="53" t="n"/>
      <c r="P284" s="54" t="n"/>
      <c r="Q284" s="55" t="n"/>
      <c r="R284" s="56">
        <f>IF(AND(N(P284)&gt;0,N(Q284)&gt;0),Q284/P284,"")</f>
        <v/>
      </c>
      <c r="S284" s="53" t="n"/>
      <c r="T284" s="53" t="n"/>
      <c r="U284" s="44">
        <f>IF(OR(N(S284)=0,N('Ustawienia'!$B$19)=0),"",IFERROR("Z"&amp;MATCH(S284,'Ustawienia'!$C$23:$C$27,1),"&lt;Z1"))</f>
        <v/>
      </c>
      <c r="V284" s="53" t="n"/>
      <c r="W284" s="44">
        <f>IF(AND(N(V284)&gt;0,N(Q284)&gt;0),ROUND(V284*Q284*1440,0),"")</f>
        <v/>
      </c>
      <c r="X284" s="53" t="n"/>
      <c r="Y284" s="53" t="n"/>
      <c r="Z284" s="53" t="n"/>
      <c r="AA284" s="57" t="n"/>
      <c r="AB284" s="53" t="n"/>
      <c r="AC284" s="58" t="n"/>
      <c r="AD284" s="57" t="n"/>
      <c r="AE284" s="53" t="n"/>
      <c r="AF284" s="58" t="n"/>
      <c r="AG284" s="53" t="n"/>
      <c r="AH284" s="58" t="n"/>
      <c r="AI284" s="58" t="n"/>
      <c r="AJ284" s="48" t="n"/>
    </row>
    <row r="285" outlineLevel="1">
      <c r="A285" s="43" t="n">
        <v>46536</v>
      </c>
      <c r="B285" s="44">
        <f>CHOOSE(WEEKDAY(A285,2),"pon","wt","śr","czw","pt","sob","ndz")</f>
        <v/>
      </c>
      <c r="C285" s="45">
        <f>A285-WEEKDAY(A285,2)+1</f>
        <v/>
      </c>
      <c r="D285" s="44">
        <f>YEAR(A285)&amp;"-"&amp;TEXT(MONTH(A285),"00")</f>
        <v/>
      </c>
      <c r="E285" s="46" t="n"/>
      <c r="F285" s="46" t="n"/>
      <c r="G285" s="47" t="n"/>
      <c r="H285" s="48" t="n"/>
      <c r="I285" s="49" t="n"/>
      <c r="J285" s="47" t="n"/>
      <c r="K285" s="50">
        <f>IF(AND(H285="",I285="",COUNTIF('Zmiany planu'!$C$4:$C$1000,$A285)=0),"",1+COUNTIF('Zmiany planu'!$C$4:$C$1000,$A285))</f>
        <v/>
      </c>
      <c r="L285" s="51">
        <f>IF(COUNTIF('Zmiany planu'!$C$4:$C$1000,$A285)=0,IF(H285="","",H285),INDEX('Zmiany planu'!$G$4:$G$1000,MATCH(INT($A285)&amp;"#"&amp;COUNTIF('Zmiany planu'!$C$4:$C$1000,$A285),'Zmiany planu'!$L$4:$L$1000,0))&amp;"")</f>
        <v/>
      </c>
      <c r="M285" s="52">
        <f>IF(COUNTIF('Zmiany planu'!$C$4:$C$1000,$A285)=0,IF(I285="","",I285),IF(INDEX('Zmiany planu'!$H$4:$H$1000,MATCH(INT($A285)&amp;"#"&amp;COUNTIF('Zmiany planu'!$C$4:$C$1000,$A285),'Zmiany planu'!$L$4:$L$1000,0))="",0,INDEX('Zmiany planu'!$H$4:$H$1000,MATCH(INT($A285)&amp;"#"&amp;COUNTIF('Zmiany planu'!$C$4:$C$1000,$A285),'Zmiany planu'!$L$4:$L$1000,0))))</f>
        <v/>
      </c>
      <c r="N285" s="53" t="n"/>
      <c r="O285" s="53" t="n"/>
      <c r="P285" s="54" t="n"/>
      <c r="Q285" s="55" t="n"/>
      <c r="R285" s="56">
        <f>IF(AND(N(P285)&gt;0,N(Q285)&gt;0),Q285/P285,"")</f>
        <v/>
      </c>
      <c r="S285" s="53" t="n"/>
      <c r="T285" s="53" t="n"/>
      <c r="U285" s="44">
        <f>IF(OR(N(S285)=0,N('Ustawienia'!$B$19)=0),"",IFERROR("Z"&amp;MATCH(S285,'Ustawienia'!$C$23:$C$27,1),"&lt;Z1"))</f>
        <v/>
      </c>
      <c r="V285" s="53" t="n"/>
      <c r="W285" s="44">
        <f>IF(AND(N(V285)&gt;0,N(Q285)&gt;0),ROUND(V285*Q285*1440,0),"")</f>
        <v/>
      </c>
      <c r="X285" s="53" t="n"/>
      <c r="Y285" s="53" t="n"/>
      <c r="Z285" s="53" t="n"/>
      <c r="AA285" s="57" t="n"/>
      <c r="AB285" s="53" t="n"/>
      <c r="AC285" s="58" t="n"/>
      <c r="AD285" s="57" t="n"/>
      <c r="AE285" s="53" t="n"/>
      <c r="AF285" s="58" t="n"/>
      <c r="AG285" s="53" t="n"/>
      <c r="AH285" s="58" t="n"/>
      <c r="AI285" s="58" t="n"/>
      <c r="AJ285" s="48" t="n"/>
    </row>
    <row r="286" outlineLevel="1">
      <c r="A286" s="59" t="n">
        <v>46537</v>
      </c>
      <c r="B286" s="60">
        <f>CHOOSE(WEEKDAY(A286,2),"pon","wt","śr","czw","pt","sob","ndz")</f>
        <v/>
      </c>
      <c r="C286" s="61">
        <f>A286-WEEKDAY(A286,2)+1</f>
        <v/>
      </c>
      <c r="D286" s="60">
        <f>YEAR(A286)&amp;"-"&amp;TEXT(MONTH(A286),"00")</f>
        <v/>
      </c>
      <c r="E286" s="62">
        <f>SUMIFS($M$4:$M$1200,$C$4:$C$1200,$C286)</f>
        <v/>
      </c>
      <c r="F286" s="62">
        <f>SUMIFS($P$4:$P$1200,$C$4:$C$1200,$C286)</f>
        <v/>
      </c>
      <c r="G286" s="63" t="n"/>
      <c r="H286" s="64" t="n"/>
      <c r="I286" s="65" t="n"/>
      <c r="J286" s="63" t="n"/>
      <c r="K286" s="66">
        <f>IF(AND(H286="",I286="",COUNTIF('Zmiany planu'!$C$4:$C$1000,$A286)=0),"",1+COUNTIF('Zmiany planu'!$C$4:$C$1000,$A286))</f>
        <v/>
      </c>
      <c r="L286" s="67">
        <f>IF(COUNTIF('Zmiany planu'!$C$4:$C$1000,$A286)=0,IF(H286="","",H286),INDEX('Zmiany planu'!$G$4:$G$1000,MATCH(INT($A286)&amp;"#"&amp;COUNTIF('Zmiany planu'!$C$4:$C$1000,$A286),'Zmiany planu'!$L$4:$L$1000,0))&amp;"")</f>
        <v/>
      </c>
      <c r="M286" s="68">
        <f>IF(COUNTIF('Zmiany planu'!$C$4:$C$1000,$A286)=0,IF(I286="","",I286),IF(INDEX('Zmiany planu'!$H$4:$H$1000,MATCH(INT($A286)&amp;"#"&amp;COUNTIF('Zmiany planu'!$C$4:$C$1000,$A286),'Zmiany planu'!$L$4:$L$1000,0))="",0,INDEX('Zmiany planu'!$H$4:$H$1000,MATCH(INT($A286)&amp;"#"&amp;COUNTIF('Zmiany planu'!$C$4:$C$1000,$A286),'Zmiany planu'!$L$4:$L$1000,0))))</f>
        <v/>
      </c>
      <c r="N286" s="69" t="n"/>
      <c r="O286" s="69" t="n"/>
      <c r="P286" s="70" t="n"/>
      <c r="Q286" s="71" t="n"/>
      <c r="R286" s="72">
        <f>IF(AND(N(P286)&gt;0,N(Q286)&gt;0),Q286/P286,"")</f>
        <v/>
      </c>
      <c r="S286" s="69" t="n"/>
      <c r="T286" s="69" t="n"/>
      <c r="U286" s="60">
        <f>IF(OR(N(S286)=0,N('Ustawienia'!$B$19)=0),"",IFERROR("Z"&amp;MATCH(S286,'Ustawienia'!$C$23:$C$27,1),"&lt;Z1"))</f>
        <v/>
      </c>
      <c r="V286" s="69" t="n"/>
      <c r="W286" s="60">
        <f>IF(AND(N(V286)&gt;0,N(Q286)&gt;0),ROUND(V286*Q286*1440,0),"")</f>
        <v/>
      </c>
      <c r="X286" s="69" t="n"/>
      <c r="Y286" s="69" t="n"/>
      <c r="Z286" s="69" t="n"/>
      <c r="AA286" s="73" t="n"/>
      <c r="AB286" s="69" t="n"/>
      <c r="AC286" s="74" t="n"/>
      <c r="AD286" s="73" t="n"/>
      <c r="AE286" s="69" t="n"/>
      <c r="AF286" s="74" t="n"/>
      <c r="AG286" s="69" t="n"/>
      <c r="AH286" s="74" t="n"/>
      <c r="AI286" s="74" t="n"/>
      <c r="AJ286" s="64" t="n"/>
    </row>
    <row r="287" outlineLevel="1">
      <c r="A287" s="43" t="n">
        <v>46538</v>
      </c>
      <c r="B287" s="44">
        <f>CHOOSE(WEEKDAY(A287,2),"pon","wt","śr","czw","pt","sob","ndz")</f>
        <v/>
      </c>
      <c r="C287" s="45">
        <f>A287-WEEKDAY(A287,2)+1</f>
        <v/>
      </c>
      <c r="D287" s="44">
        <f>YEAR(A287)&amp;"-"&amp;TEXT(MONTH(A287),"00")</f>
        <v/>
      </c>
      <c r="E287" s="46" t="n"/>
      <c r="F287" s="46" t="n"/>
      <c r="G287" s="47" t="n"/>
      <c r="H287" s="48" t="n"/>
      <c r="I287" s="49" t="n"/>
      <c r="J287" s="47" t="n"/>
      <c r="K287" s="50">
        <f>IF(AND(H287="",I287="",COUNTIF('Zmiany planu'!$C$4:$C$1000,$A287)=0),"",1+COUNTIF('Zmiany planu'!$C$4:$C$1000,$A287))</f>
        <v/>
      </c>
      <c r="L287" s="51">
        <f>IF(COUNTIF('Zmiany planu'!$C$4:$C$1000,$A287)=0,IF(H287="","",H287),INDEX('Zmiany planu'!$G$4:$G$1000,MATCH(INT($A287)&amp;"#"&amp;COUNTIF('Zmiany planu'!$C$4:$C$1000,$A287),'Zmiany planu'!$L$4:$L$1000,0))&amp;"")</f>
        <v/>
      </c>
      <c r="M287" s="52">
        <f>IF(COUNTIF('Zmiany planu'!$C$4:$C$1000,$A287)=0,IF(I287="","",I287),IF(INDEX('Zmiany planu'!$H$4:$H$1000,MATCH(INT($A287)&amp;"#"&amp;COUNTIF('Zmiany planu'!$C$4:$C$1000,$A287),'Zmiany planu'!$L$4:$L$1000,0))="",0,INDEX('Zmiany planu'!$H$4:$H$1000,MATCH(INT($A287)&amp;"#"&amp;COUNTIF('Zmiany planu'!$C$4:$C$1000,$A287),'Zmiany planu'!$L$4:$L$1000,0))))</f>
        <v/>
      </c>
      <c r="N287" s="53" t="n"/>
      <c r="O287" s="53" t="n"/>
      <c r="P287" s="54" t="n"/>
      <c r="Q287" s="55" t="n"/>
      <c r="R287" s="56">
        <f>IF(AND(N(P287)&gt;0,N(Q287)&gt;0),Q287/P287,"")</f>
        <v/>
      </c>
      <c r="S287" s="53" t="n"/>
      <c r="T287" s="53" t="n"/>
      <c r="U287" s="44">
        <f>IF(OR(N(S287)=0,N('Ustawienia'!$B$19)=0),"",IFERROR("Z"&amp;MATCH(S287,'Ustawienia'!$C$23:$C$27,1),"&lt;Z1"))</f>
        <v/>
      </c>
      <c r="V287" s="53" t="n"/>
      <c r="W287" s="44">
        <f>IF(AND(N(V287)&gt;0,N(Q287)&gt;0),ROUND(V287*Q287*1440,0),"")</f>
        <v/>
      </c>
      <c r="X287" s="53" t="n"/>
      <c r="Y287" s="53" t="n"/>
      <c r="Z287" s="53" t="n"/>
      <c r="AA287" s="57" t="n"/>
      <c r="AB287" s="53" t="n"/>
      <c r="AC287" s="58" t="n"/>
      <c r="AD287" s="57" t="n"/>
      <c r="AE287" s="53" t="n"/>
      <c r="AF287" s="58" t="n"/>
      <c r="AG287" s="53" t="n"/>
      <c r="AH287" s="58" t="n"/>
      <c r="AI287" s="58" t="n"/>
      <c r="AJ287" s="48" t="n"/>
    </row>
    <row r="288" ht="22" customHeight="1">
      <c r="A288" s="40" t="inlineStr">
        <is>
          <t>06.2027</t>
        </is>
      </c>
      <c r="B288" s="40" t="n"/>
      <c r="C288" s="40" t="n"/>
      <c r="D288" s="40" t="inlineStr">
        <is>
          <t>2027-06</t>
        </is>
      </c>
      <c r="E288" s="41">
        <f>SUMIFS($M$4:$M$1200,$D$4:$D$1200,$D288)</f>
        <v/>
      </c>
      <c r="F288" s="41">
        <f>SUMIFS($P$4:$P$1200,$D$4:$D$1200,$D288)</f>
        <v/>
      </c>
      <c r="G288" s="40" t="n"/>
      <c r="H288" s="42" t="inlineStr">
        <is>
          <t>CZERWIEC 2027</t>
        </is>
      </c>
      <c r="I288" s="40" t="n"/>
      <c r="J288" s="40" t="n"/>
      <c r="K288" s="40" t="n"/>
      <c r="L288" s="40">
        <f>IF(E288&gt;0,"Realizacja miesiąca: "&amp;ROUND(F288/E288*100,0)&amp;"%  ·  treningi: "&amp;COUNTIFS($D$4:$D$1200,$D288,$P$4:$P$1200,"&gt;0")&amp;"  ·  zmiany planu: "&amp;COUNTIFS('Zmiany planu'!$M$4:$M$1000,$D288),"")</f>
        <v/>
      </c>
      <c r="M288" s="40" t="n"/>
      <c r="N288" s="40" t="n"/>
      <c r="O288" s="40" t="n"/>
      <c r="P288" s="40" t="n"/>
      <c r="Q288" s="40" t="n"/>
      <c r="R288" s="40" t="n"/>
      <c r="S288" s="40" t="n"/>
      <c r="T288" s="40" t="n"/>
      <c r="U288" s="40" t="n"/>
      <c r="V288" s="40" t="n"/>
      <c r="W288" s="40" t="n"/>
      <c r="X288" s="40" t="n"/>
      <c r="Y288" s="40" t="n"/>
      <c r="Z288" s="40" t="n"/>
      <c r="AA288" s="40" t="n"/>
      <c r="AB288" s="40" t="n"/>
      <c r="AC288" s="40" t="n"/>
      <c r="AD288" s="40" t="n"/>
      <c r="AE288" s="40" t="n"/>
      <c r="AF288" s="40" t="n"/>
      <c r="AG288" s="40" t="n"/>
      <c r="AH288" s="40" t="n"/>
      <c r="AI288" s="40" t="n"/>
      <c r="AJ288" s="40" t="n"/>
    </row>
    <row r="289" outlineLevel="1">
      <c r="A289" s="43" t="n">
        <v>46539</v>
      </c>
      <c r="B289" s="44">
        <f>CHOOSE(WEEKDAY(A289,2),"pon","wt","śr","czw","pt","sob","ndz")</f>
        <v/>
      </c>
      <c r="C289" s="45">
        <f>A289-WEEKDAY(A289,2)+1</f>
        <v/>
      </c>
      <c r="D289" s="44">
        <f>YEAR(A289)&amp;"-"&amp;TEXT(MONTH(A289),"00")</f>
        <v/>
      </c>
      <c r="E289" s="46" t="n"/>
      <c r="F289" s="46" t="n"/>
      <c r="G289" s="47" t="n"/>
      <c r="H289" s="48" t="n"/>
      <c r="I289" s="49" t="n"/>
      <c r="J289" s="47" t="n"/>
      <c r="K289" s="50">
        <f>IF(AND(H289="",I289="",COUNTIF('Zmiany planu'!$C$4:$C$1000,$A289)=0),"",1+COUNTIF('Zmiany planu'!$C$4:$C$1000,$A289))</f>
        <v/>
      </c>
      <c r="L289" s="51">
        <f>IF(COUNTIF('Zmiany planu'!$C$4:$C$1000,$A289)=0,IF(H289="","",H289),INDEX('Zmiany planu'!$G$4:$G$1000,MATCH(INT($A289)&amp;"#"&amp;COUNTIF('Zmiany planu'!$C$4:$C$1000,$A289),'Zmiany planu'!$L$4:$L$1000,0))&amp;"")</f>
        <v/>
      </c>
      <c r="M289" s="52">
        <f>IF(COUNTIF('Zmiany planu'!$C$4:$C$1000,$A289)=0,IF(I289="","",I289),IF(INDEX('Zmiany planu'!$H$4:$H$1000,MATCH(INT($A289)&amp;"#"&amp;COUNTIF('Zmiany planu'!$C$4:$C$1000,$A289),'Zmiany planu'!$L$4:$L$1000,0))="",0,INDEX('Zmiany planu'!$H$4:$H$1000,MATCH(INT($A289)&amp;"#"&amp;COUNTIF('Zmiany planu'!$C$4:$C$1000,$A289),'Zmiany planu'!$L$4:$L$1000,0))))</f>
        <v/>
      </c>
      <c r="N289" s="53" t="n"/>
      <c r="O289" s="53" t="n"/>
      <c r="P289" s="54" t="n"/>
      <c r="Q289" s="55" t="n"/>
      <c r="R289" s="56">
        <f>IF(AND(N(P289)&gt;0,N(Q289)&gt;0),Q289/P289,"")</f>
        <v/>
      </c>
      <c r="S289" s="53" t="n"/>
      <c r="T289" s="53" t="n"/>
      <c r="U289" s="44">
        <f>IF(OR(N(S289)=0,N('Ustawienia'!$B$19)=0),"",IFERROR("Z"&amp;MATCH(S289,'Ustawienia'!$C$23:$C$27,1),"&lt;Z1"))</f>
        <v/>
      </c>
      <c r="V289" s="53" t="n"/>
      <c r="W289" s="44">
        <f>IF(AND(N(V289)&gt;0,N(Q289)&gt;0),ROUND(V289*Q289*1440,0),"")</f>
        <v/>
      </c>
      <c r="X289" s="53" t="n"/>
      <c r="Y289" s="53" t="n"/>
      <c r="Z289" s="53" t="n"/>
      <c r="AA289" s="57" t="n"/>
      <c r="AB289" s="53" t="n"/>
      <c r="AC289" s="58" t="n"/>
      <c r="AD289" s="57" t="n"/>
      <c r="AE289" s="53" t="n"/>
      <c r="AF289" s="58" t="n"/>
      <c r="AG289" s="53" t="n"/>
      <c r="AH289" s="58" t="n"/>
      <c r="AI289" s="58" t="n"/>
      <c r="AJ289" s="48" t="n"/>
    </row>
    <row r="290" outlineLevel="1">
      <c r="A290" s="43" t="n">
        <v>46540</v>
      </c>
      <c r="B290" s="44">
        <f>CHOOSE(WEEKDAY(A290,2),"pon","wt","śr","czw","pt","sob","ndz")</f>
        <v/>
      </c>
      <c r="C290" s="45">
        <f>A290-WEEKDAY(A290,2)+1</f>
        <v/>
      </c>
      <c r="D290" s="44">
        <f>YEAR(A290)&amp;"-"&amp;TEXT(MONTH(A290),"00")</f>
        <v/>
      </c>
      <c r="E290" s="46" t="n"/>
      <c r="F290" s="46" t="n"/>
      <c r="G290" s="47" t="n"/>
      <c r="H290" s="48" t="n"/>
      <c r="I290" s="49" t="n"/>
      <c r="J290" s="47" t="n"/>
      <c r="K290" s="50">
        <f>IF(AND(H290="",I290="",COUNTIF('Zmiany planu'!$C$4:$C$1000,$A290)=0),"",1+COUNTIF('Zmiany planu'!$C$4:$C$1000,$A290))</f>
        <v/>
      </c>
      <c r="L290" s="51">
        <f>IF(COUNTIF('Zmiany planu'!$C$4:$C$1000,$A290)=0,IF(H290="","",H290),INDEX('Zmiany planu'!$G$4:$G$1000,MATCH(INT($A290)&amp;"#"&amp;COUNTIF('Zmiany planu'!$C$4:$C$1000,$A290),'Zmiany planu'!$L$4:$L$1000,0))&amp;"")</f>
        <v/>
      </c>
      <c r="M290" s="52">
        <f>IF(COUNTIF('Zmiany planu'!$C$4:$C$1000,$A290)=0,IF(I290="","",I290),IF(INDEX('Zmiany planu'!$H$4:$H$1000,MATCH(INT($A290)&amp;"#"&amp;COUNTIF('Zmiany planu'!$C$4:$C$1000,$A290),'Zmiany planu'!$L$4:$L$1000,0))="",0,INDEX('Zmiany planu'!$H$4:$H$1000,MATCH(INT($A290)&amp;"#"&amp;COUNTIF('Zmiany planu'!$C$4:$C$1000,$A290),'Zmiany planu'!$L$4:$L$1000,0))))</f>
        <v/>
      </c>
      <c r="N290" s="53" t="n"/>
      <c r="O290" s="53" t="n"/>
      <c r="P290" s="54" t="n"/>
      <c r="Q290" s="55" t="n"/>
      <c r="R290" s="56">
        <f>IF(AND(N(P290)&gt;0,N(Q290)&gt;0),Q290/P290,"")</f>
        <v/>
      </c>
      <c r="S290" s="53" t="n"/>
      <c r="T290" s="53" t="n"/>
      <c r="U290" s="44">
        <f>IF(OR(N(S290)=0,N('Ustawienia'!$B$19)=0),"",IFERROR("Z"&amp;MATCH(S290,'Ustawienia'!$C$23:$C$27,1),"&lt;Z1"))</f>
        <v/>
      </c>
      <c r="V290" s="53" t="n"/>
      <c r="W290" s="44">
        <f>IF(AND(N(V290)&gt;0,N(Q290)&gt;0),ROUND(V290*Q290*1440,0),"")</f>
        <v/>
      </c>
      <c r="X290" s="53" t="n"/>
      <c r="Y290" s="53" t="n"/>
      <c r="Z290" s="53" t="n"/>
      <c r="AA290" s="57" t="n"/>
      <c r="AB290" s="53" t="n"/>
      <c r="AC290" s="58" t="n"/>
      <c r="AD290" s="57" t="n"/>
      <c r="AE290" s="53" t="n"/>
      <c r="AF290" s="58" t="n"/>
      <c r="AG290" s="53" t="n"/>
      <c r="AH290" s="58" t="n"/>
      <c r="AI290" s="58" t="n"/>
      <c r="AJ290" s="48" t="n"/>
    </row>
    <row r="291" outlineLevel="1">
      <c r="A291" s="43" t="n">
        <v>46541</v>
      </c>
      <c r="B291" s="44">
        <f>CHOOSE(WEEKDAY(A291,2),"pon","wt","śr","czw","pt","sob","ndz")</f>
        <v/>
      </c>
      <c r="C291" s="45">
        <f>A291-WEEKDAY(A291,2)+1</f>
        <v/>
      </c>
      <c r="D291" s="44">
        <f>YEAR(A291)&amp;"-"&amp;TEXT(MONTH(A291),"00")</f>
        <v/>
      </c>
      <c r="E291" s="46" t="n"/>
      <c r="F291" s="46" t="n"/>
      <c r="G291" s="47" t="n"/>
      <c r="H291" s="48" t="n"/>
      <c r="I291" s="49" t="n"/>
      <c r="J291" s="47" t="n"/>
      <c r="K291" s="50">
        <f>IF(AND(H291="",I291="",COUNTIF('Zmiany planu'!$C$4:$C$1000,$A291)=0),"",1+COUNTIF('Zmiany planu'!$C$4:$C$1000,$A291))</f>
        <v/>
      </c>
      <c r="L291" s="51">
        <f>IF(COUNTIF('Zmiany planu'!$C$4:$C$1000,$A291)=0,IF(H291="","",H291),INDEX('Zmiany planu'!$G$4:$G$1000,MATCH(INT($A291)&amp;"#"&amp;COUNTIF('Zmiany planu'!$C$4:$C$1000,$A291),'Zmiany planu'!$L$4:$L$1000,0))&amp;"")</f>
        <v/>
      </c>
      <c r="M291" s="52">
        <f>IF(COUNTIF('Zmiany planu'!$C$4:$C$1000,$A291)=0,IF(I291="","",I291),IF(INDEX('Zmiany planu'!$H$4:$H$1000,MATCH(INT($A291)&amp;"#"&amp;COUNTIF('Zmiany planu'!$C$4:$C$1000,$A291),'Zmiany planu'!$L$4:$L$1000,0))="",0,INDEX('Zmiany planu'!$H$4:$H$1000,MATCH(INT($A291)&amp;"#"&amp;COUNTIF('Zmiany planu'!$C$4:$C$1000,$A291),'Zmiany planu'!$L$4:$L$1000,0))))</f>
        <v/>
      </c>
      <c r="N291" s="53" t="n"/>
      <c r="O291" s="53" t="n"/>
      <c r="P291" s="54" t="n"/>
      <c r="Q291" s="55" t="n"/>
      <c r="R291" s="56">
        <f>IF(AND(N(P291)&gt;0,N(Q291)&gt;0),Q291/P291,"")</f>
        <v/>
      </c>
      <c r="S291" s="53" t="n"/>
      <c r="T291" s="53" t="n"/>
      <c r="U291" s="44">
        <f>IF(OR(N(S291)=0,N('Ustawienia'!$B$19)=0),"",IFERROR("Z"&amp;MATCH(S291,'Ustawienia'!$C$23:$C$27,1),"&lt;Z1"))</f>
        <v/>
      </c>
      <c r="V291" s="53" t="n"/>
      <c r="W291" s="44">
        <f>IF(AND(N(V291)&gt;0,N(Q291)&gt;0),ROUND(V291*Q291*1440,0),"")</f>
        <v/>
      </c>
      <c r="X291" s="53" t="n"/>
      <c r="Y291" s="53" t="n"/>
      <c r="Z291" s="53" t="n"/>
      <c r="AA291" s="57" t="n"/>
      <c r="AB291" s="53" t="n"/>
      <c r="AC291" s="58" t="n"/>
      <c r="AD291" s="57" t="n"/>
      <c r="AE291" s="53" t="n"/>
      <c r="AF291" s="58" t="n"/>
      <c r="AG291" s="53" t="n"/>
      <c r="AH291" s="58" t="n"/>
      <c r="AI291" s="58" t="n"/>
      <c r="AJ291" s="48" t="n"/>
    </row>
    <row r="292" outlineLevel="1">
      <c r="A292" s="43" t="n">
        <v>46542</v>
      </c>
      <c r="B292" s="44">
        <f>CHOOSE(WEEKDAY(A292,2),"pon","wt","śr","czw","pt","sob","ndz")</f>
        <v/>
      </c>
      <c r="C292" s="45">
        <f>A292-WEEKDAY(A292,2)+1</f>
        <v/>
      </c>
      <c r="D292" s="44">
        <f>YEAR(A292)&amp;"-"&amp;TEXT(MONTH(A292),"00")</f>
        <v/>
      </c>
      <c r="E292" s="46" t="n"/>
      <c r="F292" s="46" t="n"/>
      <c r="G292" s="47" t="n"/>
      <c r="H292" s="48" t="n"/>
      <c r="I292" s="49" t="n"/>
      <c r="J292" s="47" t="n"/>
      <c r="K292" s="50">
        <f>IF(AND(H292="",I292="",COUNTIF('Zmiany planu'!$C$4:$C$1000,$A292)=0),"",1+COUNTIF('Zmiany planu'!$C$4:$C$1000,$A292))</f>
        <v/>
      </c>
      <c r="L292" s="51">
        <f>IF(COUNTIF('Zmiany planu'!$C$4:$C$1000,$A292)=0,IF(H292="","",H292),INDEX('Zmiany planu'!$G$4:$G$1000,MATCH(INT($A292)&amp;"#"&amp;COUNTIF('Zmiany planu'!$C$4:$C$1000,$A292),'Zmiany planu'!$L$4:$L$1000,0))&amp;"")</f>
        <v/>
      </c>
      <c r="M292" s="52">
        <f>IF(COUNTIF('Zmiany planu'!$C$4:$C$1000,$A292)=0,IF(I292="","",I292),IF(INDEX('Zmiany planu'!$H$4:$H$1000,MATCH(INT($A292)&amp;"#"&amp;COUNTIF('Zmiany planu'!$C$4:$C$1000,$A292),'Zmiany planu'!$L$4:$L$1000,0))="",0,INDEX('Zmiany planu'!$H$4:$H$1000,MATCH(INT($A292)&amp;"#"&amp;COUNTIF('Zmiany planu'!$C$4:$C$1000,$A292),'Zmiany planu'!$L$4:$L$1000,0))))</f>
        <v/>
      </c>
      <c r="N292" s="53" t="n"/>
      <c r="O292" s="53" t="n"/>
      <c r="P292" s="54" t="n"/>
      <c r="Q292" s="55" t="n"/>
      <c r="R292" s="56">
        <f>IF(AND(N(P292)&gt;0,N(Q292)&gt;0),Q292/P292,"")</f>
        <v/>
      </c>
      <c r="S292" s="53" t="n"/>
      <c r="T292" s="53" t="n"/>
      <c r="U292" s="44">
        <f>IF(OR(N(S292)=0,N('Ustawienia'!$B$19)=0),"",IFERROR("Z"&amp;MATCH(S292,'Ustawienia'!$C$23:$C$27,1),"&lt;Z1"))</f>
        <v/>
      </c>
      <c r="V292" s="53" t="n"/>
      <c r="W292" s="44">
        <f>IF(AND(N(V292)&gt;0,N(Q292)&gt;0),ROUND(V292*Q292*1440,0),"")</f>
        <v/>
      </c>
      <c r="X292" s="53" t="n"/>
      <c r="Y292" s="53" t="n"/>
      <c r="Z292" s="53" t="n"/>
      <c r="AA292" s="57" t="n"/>
      <c r="AB292" s="53" t="n"/>
      <c r="AC292" s="58" t="n"/>
      <c r="AD292" s="57" t="n"/>
      <c r="AE292" s="53" t="n"/>
      <c r="AF292" s="58" t="n"/>
      <c r="AG292" s="53" t="n"/>
      <c r="AH292" s="58" t="n"/>
      <c r="AI292" s="58" t="n"/>
      <c r="AJ292" s="48" t="n"/>
    </row>
    <row r="293" outlineLevel="1">
      <c r="A293" s="43" t="n">
        <v>46543</v>
      </c>
      <c r="B293" s="44">
        <f>CHOOSE(WEEKDAY(A293,2),"pon","wt","śr","czw","pt","sob","ndz")</f>
        <v/>
      </c>
      <c r="C293" s="45">
        <f>A293-WEEKDAY(A293,2)+1</f>
        <v/>
      </c>
      <c r="D293" s="44">
        <f>YEAR(A293)&amp;"-"&amp;TEXT(MONTH(A293),"00")</f>
        <v/>
      </c>
      <c r="E293" s="46" t="n"/>
      <c r="F293" s="46" t="n"/>
      <c r="G293" s="47" t="n"/>
      <c r="H293" s="48" t="n"/>
      <c r="I293" s="49" t="n"/>
      <c r="J293" s="47" t="n"/>
      <c r="K293" s="50">
        <f>IF(AND(H293="",I293="",COUNTIF('Zmiany planu'!$C$4:$C$1000,$A293)=0),"",1+COUNTIF('Zmiany planu'!$C$4:$C$1000,$A293))</f>
        <v/>
      </c>
      <c r="L293" s="51">
        <f>IF(COUNTIF('Zmiany planu'!$C$4:$C$1000,$A293)=0,IF(H293="","",H293),INDEX('Zmiany planu'!$G$4:$G$1000,MATCH(INT($A293)&amp;"#"&amp;COUNTIF('Zmiany planu'!$C$4:$C$1000,$A293),'Zmiany planu'!$L$4:$L$1000,0))&amp;"")</f>
        <v/>
      </c>
      <c r="M293" s="52">
        <f>IF(COUNTIF('Zmiany planu'!$C$4:$C$1000,$A293)=0,IF(I293="","",I293),IF(INDEX('Zmiany planu'!$H$4:$H$1000,MATCH(INT($A293)&amp;"#"&amp;COUNTIF('Zmiany planu'!$C$4:$C$1000,$A293),'Zmiany planu'!$L$4:$L$1000,0))="",0,INDEX('Zmiany planu'!$H$4:$H$1000,MATCH(INT($A293)&amp;"#"&amp;COUNTIF('Zmiany planu'!$C$4:$C$1000,$A293),'Zmiany planu'!$L$4:$L$1000,0))))</f>
        <v/>
      </c>
      <c r="N293" s="53" t="n"/>
      <c r="O293" s="53" t="n"/>
      <c r="P293" s="54" t="n"/>
      <c r="Q293" s="55" t="n"/>
      <c r="R293" s="56">
        <f>IF(AND(N(P293)&gt;0,N(Q293)&gt;0),Q293/P293,"")</f>
        <v/>
      </c>
      <c r="S293" s="53" t="n"/>
      <c r="T293" s="53" t="n"/>
      <c r="U293" s="44">
        <f>IF(OR(N(S293)=0,N('Ustawienia'!$B$19)=0),"",IFERROR("Z"&amp;MATCH(S293,'Ustawienia'!$C$23:$C$27,1),"&lt;Z1"))</f>
        <v/>
      </c>
      <c r="V293" s="53" t="n"/>
      <c r="W293" s="44">
        <f>IF(AND(N(V293)&gt;0,N(Q293)&gt;0),ROUND(V293*Q293*1440,0),"")</f>
        <v/>
      </c>
      <c r="X293" s="53" t="n"/>
      <c r="Y293" s="53" t="n"/>
      <c r="Z293" s="53" t="n"/>
      <c r="AA293" s="57" t="n"/>
      <c r="AB293" s="53" t="n"/>
      <c r="AC293" s="58" t="n"/>
      <c r="AD293" s="57" t="n"/>
      <c r="AE293" s="53" t="n"/>
      <c r="AF293" s="58" t="n"/>
      <c r="AG293" s="53" t="n"/>
      <c r="AH293" s="58" t="n"/>
      <c r="AI293" s="58" t="n"/>
      <c r="AJ293" s="48" t="n"/>
    </row>
    <row r="294" outlineLevel="1">
      <c r="A294" s="59" t="n">
        <v>46544</v>
      </c>
      <c r="B294" s="60">
        <f>CHOOSE(WEEKDAY(A294,2),"pon","wt","śr","czw","pt","sob","ndz")</f>
        <v/>
      </c>
      <c r="C294" s="61">
        <f>A294-WEEKDAY(A294,2)+1</f>
        <v/>
      </c>
      <c r="D294" s="60">
        <f>YEAR(A294)&amp;"-"&amp;TEXT(MONTH(A294),"00")</f>
        <v/>
      </c>
      <c r="E294" s="62">
        <f>SUMIFS($M$4:$M$1200,$C$4:$C$1200,$C294)</f>
        <v/>
      </c>
      <c r="F294" s="62">
        <f>SUMIFS($P$4:$P$1200,$C$4:$C$1200,$C294)</f>
        <v/>
      </c>
      <c r="G294" s="63" t="n"/>
      <c r="H294" s="64" t="n"/>
      <c r="I294" s="65" t="n"/>
      <c r="J294" s="63" t="n"/>
      <c r="K294" s="66">
        <f>IF(AND(H294="",I294="",COUNTIF('Zmiany planu'!$C$4:$C$1000,$A294)=0),"",1+COUNTIF('Zmiany planu'!$C$4:$C$1000,$A294))</f>
        <v/>
      </c>
      <c r="L294" s="67">
        <f>IF(COUNTIF('Zmiany planu'!$C$4:$C$1000,$A294)=0,IF(H294="","",H294),INDEX('Zmiany planu'!$G$4:$G$1000,MATCH(INT($A294)&amp;"#"&amp;COUNTIF('Zmiany planu'!$C$4:$C$1000,$A294),'Zmiany planu'!$L$4:$L$1000,0))&amp;"")</f>
        <v/>
      </c>
      <c r="M294" s="68">
        <f>IF(COUNTIF('Zmiany planu'!$C$4:$C$1000,$A294)=0,IF(I294="","",I294),IF(INDEX('Zmiany planu'!$H$4:$H$1000,MATCH(INT($A294)&amp;"#"&amp;COUNTIF('Zmiany planu'!$C$4:$C$1000,$A294),'Zmiany planu'!$L$4:$L$1000,0))="",0,INDEX('Zmiany planu'!$H$4:$H$1000,MATCH(INT($A294)&amp;"#"&amp;COUNTIF('Zmiany planu'!$C$4:$C$1000,$A294),'Zmiany planu'!$L$4:$L$1000,0))))</f>
        <v/>
      </c>
      <c r="N294" s="69" t="n"/>
      <c r="O294" s="69" t="n"/>
      <c r="P294" s="70" t="n"/>
      <c r="Q294" s="71" t="n"/>
      <c r="R294" s="72">
        <f>IF(AND(N(P294)&gt;0,N(Q294)&gt;0),Q294/P294,"")</f>
        <v/>
      </c>
      <c r="S294" s="69" t="n"/>
      <c r="T294" s="69" t="n"/>
      <c r="U294" s="60">
        <f>IF(OR(N(S294)=0,N('Ustawienia'!$B$19)=0),"",IFERROR("Z"&amp;MATCH(S294,'Ustawienia'!$C$23:$C$27,1),"&lt;Z1"))</f>
        <v/>
      </c>
      <c r="V294" s="69" t="n"/>
      <c r="W294" s="60">
        <f>IF(AND(N(V294)&gt;0,N(Q294)&gt;0),ROUND(V294*Q294*1440,0),"")</f>
        <v/>
      </c>
      <c r="X294" s="69" t="n"/>
      <c r="Y294" s="69" t="n"/>
      <c r="Z294" s="69" t="n"/>
      <c r="AA294" s="73" t="n"/>
      <c r="AB294" s="69" t="n"/>
      <c r="AC294" s="74" t="n"/>
      <c r="AD294" s="73" t="n"/>
      <c r="AE294" s="69" t="n"/>
      <c r="AF294" s="74" t="n"/>
      <c r="AG294" s="69" t="n"/>
      <c r="AH294" s="74" t="n"/>
      <c r="AI294" s="74" t="n"/>
      <c r="AJ294" s="64" t="n"/>
    </row>
    <row r="295" outlineLevel="1">
      <c r="A295" s="43" t="n">
        <v>46545</v>
      </c>
      <c r="B295" s="44">
        <f>CHOOSE(WEEKDAY(A295,2),"pon","wt","śr","czw","pt","sob","ndz")</f>
        <v/>
      </c>
      <c r="C295" s="45">
        <f>A295-WEEKDAY(A295,2)+1</f>
        <v/>
      </c>
      <c r="D295" s="44">
        <f>YEAR(A295)&amp;"-"&amp;TEXT(MONTH(A295),"00")</f>
        <v/>
      </c>
      <c r="E295" s="46" t="n"/>
      <c r="F295" s="46" t="n"/>
      <c r="G295" s="47" t="n"/>
      <c r="H295" s="48" t="n"/>
      <c r="I295" s="49" t="n"/>
      <c r="J295" s="47" t="n"/>
      <c r="K295" s="50">
        <f>IF(AND(H295="",I295="",COUNTIF('Zmiany planu'!$C$4:$C$1000,$A295)=0),"",1+COUNTIF('Zmiany planu'!$C$4:$C$1000,$A295))</f>
        <v/>
      </c>
      <c r="L295" s="51">
        <f>IF(COUNTIF('Zmiany planu'!$C$4:$C$1000,$A295)=0,IF(H295="","",H295),INDEX('Zmiany planu'!$G$4:$G$1000,MATCH(INT($A295)&amp;"#"&amp;COUNTIF('Zmiany planu'!$C$4:$C$1000,$A295),'Zmiany planu'!$L$4:$L$1000,0))&amp;"")</f>
        <v/>
      </c>
      <c r="M295" s="52">
        <f>IF(COUNTIF('Zmiany planu'!$C$4:$C$1000,$A295)=0,IF(I295="","",I295),IF(INDEX('Zmiany planu'!$H$4:$H$1000,MATCH(INT($A295)&amp;"#"&amp;COUNTIF('Zmiany planu'!$C$4:$C$1000,$A295),'Zmiany planu'!$L$4:$L$1000,0))="",0,INDEX('Zmiany planu'!$H$4:$H$1000,MATCH(INT($A295)&amp;"#"&amp;COUNTIF('Zmiany planu'!$C$4:$C$1000,$A295),'Zmiany planu'!$L$4:$L$1000,0))))</f>
        <v/>
      </c>
      <c r="N295" s="53" t="n"/>
      <c r="O295" s="53" t="n"/>
      <c r="P295" s="54" t="n"/>
      <c r="Q295" s="55" t="n"/>
      <c r="R295" s="56">
        <f>IF(AND(N(P295)&gt;0,N(Q295)&gt;0),Q295/P295,"")</f>
        <v/>
      </c>
      <c r="S295" s="53" t="n"/>
      <c r="T295" s="53" t="n"/>
      <c r="U295" s="44">
        <f>IF(OR(N(S295)=0,N('Ustawienia'!$B$19)=0),"",IFERROR("Z"&amp;MATCH(S295,'Ustawienia'!$C$23:$C$27,1),"&lt;Z1"))</f>
        <v/>
      </c>
      <c r="V295" s="53" t="n"/>
      <c r="W295" s="44">
        <f>IF(AND(N(V295)&gt;0,N(Q295)&gt;0),ROUND(V295*Q295*1440,0),"")</f>
        <v/>
      </c>
      <c r="X295" s="53" t="n"/>
      <c r="Y295" s="53" t="n"/>
      <c r="Z295" s="53" t="n"/>
      <c r="AA295" s="57" t="n"/>
      <c r="AB295" s="53" t="n"/>
      <c r="AC295" s="58" t="n"/>
      <c r="AD295" s="57" t="n"/>
      <c r="AE295" s="53" t="n"/>
      <c r="AF295" s="58" t="n"/>
      <c r="AG295" s="53" t="n"/>
      <c r="AH295" s="58" t="n"/>
      <c r="AI295" s="58" t="n"/>
      <c r="AJ295" s="48" t="n"/>
    </row>
    <row r="296" outlineLevel="1">
      <c r="A296" s="43" t="n">
        <v>46546</v>
      </c>
      <c r="B296" s="44">
        <f>CHOOSE(WEEKDAY(A296,2),"pon","wt","śr","czw","pt","sob","ndz")</f>
        <v/>
      </c>
      <c r="C296" s="45">
        <f>A296-WEEKDAY(A296,2)+1</f>
        <v/>
      </c>
      <c r="D296" s="44">
        <f>YEAR(A296)&amp;"-"&amp;TEXT(MONTH(A296),"00")</f>
        <v/>
      </c>
      <c r="E296" s="46" t="n"/>
      <c r="F296" s="46" t="n"/>
      <c r="G296" s="47" t="n"/>
      <c r="H296" s="48" t="n"/>
      <c r="I296" s="49" t="n"/>
      <c r="J296" s="47" t="n"/>
      <c r="K296" s="50">
        <f>IF(AND(H296="",I296="",COUNTIF('Zmiany planu'!$C$4:$C$1000,$A296)=0),"",1+COUNTIF('Zmiany planu'!$C$4:$C$1000,$A296))</f>
        <v/>
      </c>
      <c r="L296" s="51">
        <f>IF(COUNTIF('Zmiany planu'!$C$4:$C$1000,$A296)=0,IF(H296="","",H296),INDEX('Zmiany planu'!$G$4:$G$1000,MATCH(INT($A296)&amp;"#"&amp;COUNTIF('Zmiany planu'!$C$4:$C$1000,$A296),'Zmiany planu'!$L$4:$L$1000,0))&amp;"")</f>
        <v/>
      </c>
      <c r="M296" s="52">
        <f>IF(COUNTIF('Zmiany planu'!$C$4:$C$1000,$A296)=0,IF(I296="","",I296),IF(INDEX('Zmiany planu'!$H$4:$H$1000,MATCH(INT($A296)&amp;"#"&amp;COUNTIF('Zmiany planu'!$C$4:$C$1000,$A296),'Zmiany planu'!$L$4:$L$1000,0))="",0,INDEX('Zmiany planu'!$H$4:$H$1000,MATCH(INT($A296)&amp;"#"&amp;COUNTIF('Zmiany planu'!$C$4:$C$1000,$A296),'Zmiany planu'!$L$4:$L$1000,0))))</f>
        <v/>
      </c>
      <c r="N296" s="53" t="n"/>
      <c r="O296" s="53" t="n"/>
      <c r="P296" s="54" t="n"/>
      <c r="Q296" s="55" t="n"/>
      <c r="R296" s="56">
        <f>IF(AND(N(P296)&gt;0,N(Q296)&gt;0),Q296/P296,"")</f>
        <v/>
      </c>
      <c r="S296" s="53" t="n"/>
      <c r="T296" s="53" t="n"/>
      <c r="U296" s="44">
        <f>IF(OR(N(S296)=0,N('Ustawienia'!$B$19)=0),"",IFERROR("Z"&amp;MATCH(S296,'Ustawienia'!$C$23:$C$27,1),"&lt;Z1"))</f>
        <v/>
      </c>
      <c r="V296" s="53" t="n"/>
      <c r="W296" s="44">
        <f>IF(AND(N(V296)&gt;0,N(Q296)&gt;0),ROUND(V296*Q296*1440,0),"")</f>
        <v/>
      </c>
      <c r="X296" s="53" t="n"/>
      <c r="Y296" s="53" t="n"/>
      <c r="Z296" s="53" t="n"/>
      <c r="AA296" s="57" t="n"/>
      <c r="AB296" s="53" t="n"/>
      <c r="AC296" s="58" t="n"/>
      <c r="AD296" s="57" t="n"/>
      <c r="AE296" s="53" t="n"/>
      <c r="AF296" s="58" t="n"/>
      <c r="AG296" s="53" t="n"/>
      <c r="AH296" s="58" t="n"/>
      <c r="AI296" s="58" t="n"/>
      <c r="AJ296" s="48" t="n"/>
    </row>
    <row r="297" outlineLevel="1">
      <c r="A297" s="43" t="n">
        <v>46547</v>
      </c>
      <c r="B297" s="44">
        <f>CHOOSE(WEEKDAY(A297,2),"pon","wt","śr","czw","pt","sob","ndz")</f>
        <v/>
      </c>
      <c r="C297" s="45">
        <f>A297-WEEKDAY(A297,2)+1</f>
        <v/>
      </c>
      <c r="D297" s="44">
        <f>YEAR(A297)&amp;"-"&amp;TEXT(MONTH(A297),"00")</f>
        <v/>
      </c>
      <c r="E297" s="46" t="n"/>
      <c r="F297" s="46" t="n"/>
      <c r="G297" s="47" t="n"/>
      <c r="H297" s="48" t="n"/>
      <c r="I297" s="49" t="n"/>
      <c r="J297" s="47" t="n"/>
      <c r="K297" s="50">
        <f>IF(AND(H297="",I297="",COUNTIF('Zmiany planu'!$C$4:$C$1000,$A297)=0),"",1+COUNTIF('Zmiany planu'!$C$4:$C$1000,$A297))</f>
        <v/>
      </c>
      <c r="L297" s="51">
        <f>IF(COUNTIF('Zmiany planu'!$C$4:$C$1000,$A297)=0,IF(H297="","",H297),INDEX('Zmiany planu'!$G$4:$G$1000,MATCH(INT($A297)&amp;"#"&amp;COUNTIF('Zmiany planu'!$C$4:$C$1000,$A297),'Zmiany planu'!$L$4:$L$1000,0))&amp;"")</f>
        <v/>
      </c>
      <c r="M297" s="52">
        <f>IF(COUNTIF('Zmiany planu'!$C$4:$C$1000,$A297)=0,IF(I297="","",I297),IF(INDEX('Zmiany planu'!$H$4:$H$1000,MATCH(INT($A297)&amp;"#"&amp;COUNTIF('Zmiany planu'!$C$4:$C$1000,$A297),'Zmiany planu'!$L$4:$L$1000,0))="",0,INDEX('Zmiany planu'!$H$4:$H$1000,MATCH(INT($A297)&amp;"#"&amp;COUNTIF('Zmiany planu'!$C$4:$C$1000,$A297),'Zmiany planu'!$L$4:$L$1000,0))))</f>
        <v/>
      </c>
      <c r="N297" s="53" t="n"/>
      <c r="O297" s="53" t="n"/>
      <c r="P297" s="54" t="n"/>
      <c r="Q297" s="55" t="n"/>
      <c r="R297" s="56">
        <f>IF(AND(N(P297)&gt;0,N(Q297)&gt;0),Q297/P297,"")</f>
        <v/>
      </c>
      <c r="S297" s="53" t="n"/>
      <c r="T297" s="53" t="n"/>
      <c r="U297" s="44">
        <f>IF(OR(N(S297)=0,N('Ustawienia'!$B$19)=0),"",IFERROR("Z"&amp;MATCH(S297,'Ustawienia'!$C$23:$C$27,1),"&lt;Z1"))</f>
        <v/>
      </c>
      <c r="V297" s="53" t="n"/>
      <c r="W297" s="44">
        <f>IF(AND(N(V297)&gt;0,N(Q297)&gt;0),ROUND(V297*Q297*1440,0),"")</f>
        <v/>
      </c>
      <c r="X297" s="53" t="n"/>
      <c r="Y297" s="53" t="n"/>
      <c r="Z297" s="53" t="n"/>
      <c r="AA297" s="57" t="n"/>
      <c r="AB297" s="53" t="n"/>
      <c r="AC297" s="58" t="n"/>
      <c r="AD297" s="57" t="n"/>
      <c r="AE297" s="53" t="n"/>
      <c r="AF297" s="58" t="n"/>
      <c r="AG297" s="53" t="n"/>
      <c r="AH297" s="58" t="n"/>
      <c r="AI297" s="58" t="n"/>
      <c r="AJ297" s="48" t="n"/>
    </row>
    <row r="298" outlineLevel="1">
      <c r="A298" s="43" t="n">
        <v>46548</v>
      </c>
      <c r="B298" s="44">
        <f>CHOOSE(WEEKDAY(A298,2),"pon","wt","śr","czw","pt","sob","ndz")</f>
        <v/>
      </c>
      <c r="C298" s="45">
        <f>A298-WEEKDAY(A298,2)+1</f>
        <v/>
      </c>
      <c r="D298" s="44">
        <f>YEAR(A298)&amp;"-"&amp;TEXT(MONTH(A298),"00")</f>
        <v/>
      </c>
      <c r="E298" s="46" t="n"/>
      <c r="F298" s="46" t="n"/>
      <c r="G298" s="47" t="n"/>
      <c r="H298" s="48" t="n"/>
      <c r="I298" s="49" t="n"/>
      <c r="J298" s="47" t="n"/>
      <c r="K298" s="50">
        <f>IF(AND(H298="",I298="",COUNTIF('Zmiany planu'!$C$4:$C$1000,$A298)=0),"",1+COUNTIF('Zmiany planu'!$C$4:$C$1000,$A298))</f>
        <v/>
      </c>
      <c r="L298" s="51">
        <f>IF(COUNTIF('Zmiany planu'!$C$4:$C$1000,$A298)=0,IF(H298="","",H298),INDEX('Zmiany planu'!$G$4:$G$1000,MATCH(INT($A298)&amp;"#"&amp;COUNTIF('Zmiany planu'!$C$4:$C$1000,$A298),'Zmiany planu'!$L$4:$L$1000,0))&amp;"")</f>
        <v/>
      </c>
      <c r="M298" s="52">
        <f>IF(COUNTIF('Zmiany planu'!$C$4:$C$1000,$A298)=0,IF(I298="","",I298),IF(INDEX('Zmiany planu'!$H$4:$H$1000,MATCH(INT($A298)&amp;"#"&amp;COUNTIF('Zmiany planu'!$C$4:$C$1000,$A298),'Zmiany planu'!$L$4:$L$1000,0))="",0,INDEX('Zmiany planu'!$H$4:$H$1000,MATCH(INT($A298)&amp;"#"&amp;COUNTIF('Zmiany planu'!$C$4:$C$1000,$A298),'Zmiany planu'!$L$4:$L$1000,0))))</f>
        <v/>
      </c>
      <c r="N298" s="53" t="n"/>
      <c r="O298" s="53" t="n"/>
      <c r="P298" s="54" t="n"/>
      <c r="Q298" s="55" t="n"/>
      <c r="R298" s="56">
        <f>IF(AND(N(P298)&gt;0,N(Q298)&gt;0),Q298/P298,"")</f>
        <v/>
      </c>
      <c r="S298" s="53" t="n"/>
      <c r="T298" s="53" t="n"/>
      <c r="U298" s="44">
        <f>IF(OR(N(S298)=0,N('Ustawienia'!$B$19)=0),"",IFERROR("Z"&amp;MATCH(S298,'Ustawienia'!$C$23:$C$27,1),"&lt;Z1"))</f>
        <v/>
      </c>
      <c r="V298" s="53" t="n"/>
      <c r="W298" s="44">
        <f>IF(AND(N(V298)&gt;0,N(Q298)&gt;0),ROUND(V298*Q298*1440,0),"")</f>
        <v/>
      </c>
      <c r="X298" s="53" t="n"/>
      <c r="Y298" s="53" t="n"/>
      <c r="Z298" s="53" t="n"/>
      <c r="AA298" s="57" t="n"/>
      <c r="AB298" s="53" t="n"/>
      <c r="AC298" s="58" t="n"/>
      <c r="AD298" s="57" t="n"/>
      <c r="AE298" s="53" t="n"/>
      <c r="AF298" s="58" t="n"/>
      <c r="AG298" s="53" t="n"/>
      <c r="AH298" s="58" t="n"/>
      <c r="AI298" s="58" t="n"/>
      <c r="AJ298" s="48" t="n"/>
    </row>
    <row r="299" outlineLevel="1">
      <c r="A299" s="43" t="n">
        <v>46549</v>
      </c>
      <c r="B299" s="44">
        <f>CHOOSE(WEEKDAY(A299,2),"pon","wt","śr","czw","pt","sob","ndz")</f>
        <v/>
      </c>
      <c r="C299" s="45">
        <f>A299-WEEKDAY(A299,2)+1</f>
        <v/>
      </c>
      <c r="D299" s="44">
        <f>YEAR(A299)&amp;"-"&amp;TEXT(MONTH(A299),"00")</f>
        <v/>
      </c>
      <c r="E299" s="46" t="n"/>
      <c r="F299" s="46" t="n"/>
      <c r="G299" s="47" t="n"/>
      <c r="H299" s="48" t="n"/>
      <c r="I299" s="49" t="n"/>
      <c r="J299" s="47" t="n"/>
      <c r="K299" s="50">
        <f>IF(AND(H299="",I299="",COUNTIF('Zmiany planu'!$C$4:$C$1000,$A299)=0),"",1+COUNTIF('Zmiany planu'!$C$4:$C$1000,$A299))</f>
        <v/>
      </c>
      <c r="L299" s="51">
        <f>IF(COUNTIF('Zmiany planu'!$C$4:$C$1000,$A299)=0,IF(H299="","",H299),INDEX('Zmiany planu'!$G$4:$G$1000,MATCH(INT($A299)&amp;"#"&amp;COUNTIF('Zmiany planu'!$C$4:$C$1000,$A299),'Zmiany planu'!$L$4:$L$1000,0))&amp;"")</f>
        <v/>
      </c>
      <c r="M299" s="52">
        <f>IF(COUNTIF('Zmiany planu'!$C$4:$C$1000,$A299)=0,IF(I299="","",I299),IF(INDEX('Zmiany planu'!$H$4:$H$1000,MATCH(INT($A299)&amp;"#"&amp;COUNTIF('Zmiany planu'!$C$4:$C$1000,$A299),'Zmiany planu'!$L$4:$L$1000,0))="",0,INDEX('Zmiany planu'!$H$4:$H$1000,MATCH(INT($A299)&amp;"#"&amp;COUNTIF('Zmiany planu'!$C$4:$C$1000,$A299),'Zmiany planu'!$L$4:$L$1000,0))))</f>
        <v/>
      </c>
      <c r="N299" s="53" t="n"/>
      <c r="O299" s="53" t="n"/>
      <c r="P299" s="54" t="n"/>
      <c r="Q299" s="55" t="n"/>
      <c r="R299" s="56">
        <f>IF(AND(N(P299)&gt;0,N(Q299)&gt;0),Q299/P299,"")</f>
        <v/>
      </c>
      <c r="S299" s="53" t="n"/>
      <c r="T299" s="53" t="n"/>
      <c r="U299" s="44">
        <f>IF(OR(N(S299)=0,N('Ustawienia'!$B$19)=0),"",IFERROR("Z"&amp;MATCH(S299,'Ustawienia'!$C$23:$C$27,1),"&lt;Z1"))</f>
        <v/>
      </c>
      <c r="V299" s="53" t="n"/>
      <c r="W299" s="44">
        <f>IF(AND(N(V299)&gt;0,N(Q299)&gt;0),ROUND(V299*Q299*1440,0),"")</f>
        <v/>
      </c>
      <c r="X299" s="53" t="n"/>
      <c r="Y299" s="53" t="n"/>
      <c r="Z299" s="53" t="n"/>
      <c r="AA299" s="57" t="n"/>
      <c r="AB299" s="53" t="n"/>
      <c r="AC299" s="58" t="n"/>
      <c r="AD299" s="57" t="n"/>
      <c r="AE299" s="53" t="n"/>
      <c r="AF299" s="58" t="n"/>
      <c r="AG299" s="53" t="n"/>
      <c r="AH299" s="58" t="n"/>
      <c r="AI299" s="58" t="n"/>
      <c r="AJ299" s="48" t="n"/>
    </row>
    <row r="300" outlineLevel="1">
      <c r="A300" s="43" t="n">
        <v>46550</v>
      </c>
      <c r="B300" s="44">
        <f>CHOOSE(WEEKDAY(A300,2),"pon","wt","śr","czw","pt","sob","ndz")</f>
        <v/>
      </c>
      <c r="C300" s="45">
        <f>A300-WEEKDAY(A300,2)+1</f>
        <v/>
      </c>
      <c r="D300" s="44">
        <f>YEAR(A300)&amp;"-"&amp;TEXT(MONTH(A300),"00")</f>
        <v/>
      </c>
      <c r="E300" s="46" t="n"/>
      <c r="F300" s="46" t="n"/>
      <c r="G300" s="47" t="n"/>
      <c r="H300" s="48" t="n"/>
      <c r="I300" s="49" t="n"/>
      <c r="J300" s="47" t="n"/>
      <c r="K300" s="50">
        <f>IF(AND(H300="",I300="",COUNTIF('Zmiany planu'!$C$4:$C$1000,$A300)=0),"",1+COUNTIF('Zmiany planu'!$C$4:$C$1000,$A300))</f>
        <v/>
      </c>
      <c r="L300" s="51">
        <f>IF(COUNTIF('Zmiany planu'!$C$4:$C$1000,$A300)=0,IF(H300="","",H300),INDEX('Zmiany planu'!$G$4:$G$1000,MATCH(INT($A300)&amp;"#"&amp;COUNTIF('Zmiany planu'!$C$4:$C$1000,$A300),'Zmiany planu'!$L$4:$L$1000,0))&amp;"")</f>
        <v/>
      </c>
      <c r="M300" s="52">
        <f>IF(COUNTIF('Zmiany planu'!$C$4:$C$1000,$A300)=0,IF(I300="","",I300),IF(INDEX('Zmiany planu'!$H$4:$H$1000,MATCH(INT($A300)&amp;"#"&amp;COUNTIF('Zmiany planu'!$C$4:$C$1000,$A300),'Zmiany planu'!$L$4:$L$1000,0))="",0,INDEX('Zmiany planu'!$H$4:$H$1000,MATCH(INT($A300)&amp;"#"&amp;COUNTIF('Zmiany planu'!$C$4:$C$1000,$A300),'Zmiany planu'!$L$4:$L$1000,0))))</f>
        <v/>
      </c>
      <c r="N300" s="53" t="n"/>
      <c r="O300" s="53" t="n"/>
      <c r="P300" s="54" t="n"/>
      <c r="Q300" s="55" t="n"/>
      <c r="R300" s="56">
        <f>IF(AND(N(P300)&gt;0,N(Q300)&gt;0),Q300/P300,"")</f>
        <v/>
      </c>
      <c r="S300" s="53" t="n"/>
      <c r="T300" s="53" t="n"/>
      <c r="U300" s="44">
        <f>IF(OR(N(S300)=0,N('Ustawienia'!$B$19)=0),"",IFERROR("Z"&amp;MATCH(S300,'Ustawienia'!$C$23:$C$27,1),"&lt;Z1"))</f>
        <v/>
      </c>
      <c r="V300" s="53" t="n"/>
      <c r="W300" s="44">
        <f>IF(AND(N(V300)&gt;0,N(Q300)&gt;0),ROUND(V300*Q300*1440,0),"")</f>
        <v/>
      </c>
      <c r="X300" s="53" t="n"/>
      <c r="Y300" s="53" t="n"/>
      <c r="Z300" s="53" t="n"/>
      <c r="AA300" s="57" t="n"/>
      <c r="AB300" s="53" t="n"/>
      <c r="AC300" s="58" t="n"/>
      <c r="AD300" s="57" t="n"/>
      <c r="AE300" s="53" t="n"/>
      <c r="AF300" s="58" t="n"/>
      <c r="AG300" s="53" t="n"/>
      <c r="AH300" s="58" t="n"/>
      <c r="AI300" s="58" t="n"/>
      <c r="AJ300" s="48" t="n"/>
    </row>
    <row r="301" outlineLevel="1">
      <c r="A301" s="59" t="n">
        <v>46551</v>
      </c>
      <c r="B301" s="60">
        <f>CHOOSE(WEEKDAY(A301,2),"pon","wt","śr","czw","pt","sob","ndz")</f>
        <v/>
      </c>
      <c r="C301" s="61">
        <f>A301-WEEKDAY(A301,2)+1</f>
        <v/>
      </c>
      <c r="D301" s="60">
        <f>YEAR(A301)&amp;"-"&amp;TEXT(MONTH(A301),"00")</f>
        <v/>
      </c>
      <c r="E301" s="62">
        <f>SUMIFS($M$4:$M$1200,$C$4:$C$1200,$C301)</f>
        <v/>
      </c>
      <c r="F301" s="62">
        <f>SUMIFS($P$4:$P$1200,$C$4:$C$1200,$C301)</f>
        <v/>
      </c>
      <c r="G301" s="63" t="n"/>
      <c r="H301" s="64" t="n"/>
      <c r="I301" s="65" t="n"/>
      <c r="J301" s="63" t="n"/>
      <c r="K301" s="66">
        <f>IF(AND(H301="",I301="",COUNTIF('Zmiany planu'!$C$4:$C$1000,$A301)=0),"",1+COUNTIF('Zmiany planu'!$C$4:$C$1000,$A301))</f>
        <v/>
      </c>
      <c r="L301" s="67">
        <f>IF(COUNTIF('Zmiany planu'!$C$4:$C$1000,$A301)=0,IF(H301="","",H301),INDEX('Zmiany planu'!$G$4:$G$1000,MATCH(INT($A301)&amp;"#"&amp;COUNTIF('Zmiany planu'!$C$4:$C$1000,$A301),'Zmiany planu'!$L$4:$L$1000,0))&amp;"")</f>
        <v/>
      </c>
      <c r="M301" s="68">
        <f>IF(COUNTIF('Zmiany planu'!$C$4:$C$1000,$A301)=0,IF(I301="","",I301),IF(INDEX('Zmiany planu'!$H$4:$H$1000,MATCH(INT($A301)&amp;"#"&amp;COUNTIF('Zmiany planu'!$C$4:$C$1000,$A301),'Zmiany planu'!$L$4:$L$1000,0))="",0,INDEX('Zmiany planu'!$H$4:$H$1000,MATCH(INT($A301)&amp;"#"&amp;COUNTIF('Zmiany planu'!$C$4:$C$1000,$A301),'Zmiany planu'!$L$4:$L$1000,0))))</f>
        <v/>
      </c>
      <c r="N301" s="69" t="n"/>
      <c r="O301" s="69" t="n"/>
      <c r="P301" s="70" t="n"/>
      <c r="Q301" s="71" t="n"/>
      <c r="R301" s="72">
        <f>IF(AND(N(P301)&gt;0,N(Q301)&gt;0),Q301/P301,"")</f>
        <v/>
      </c>
      <c r="S301" s="69" t="n"/>
      <c r="T301" s="69" t="n"/>
      <c r="U301" s="60">
        <f>IF(OR(N(S301)=0,N('Ustawienia'!$B$19)=0),"",IFERROR("Z"&amp;MATCH(S301,'Ustawienia'!$C$23:$C$27,1),"&lt;Z1"))</f>
        <v/>
      </c>
      <c r="V301" s="69" t="n"/>
      <c r="W301" s="60">
        <f>IF(AND(N(V301)&gt;0,N(Q301)&gt;0),ROUND(V301*Q301*1440,0),"")</f>
        <v/>
      </c>
      <c r="X301" s="69" t="n"/>
      <c r="Y301" s="69" t="n"/>
      <c r="Z301" s="69" t="n"/>
      <c r="AA301" s="73" t="n"/>
      <c r="AB301" s="69" t="n"/>
      <c r="AC301" s="74" t="n"/>
      <c r="AD301" s="73" t="n"/>
      <c r="AE301" s="69" t="n"/>
      <c r="AF301" s="74" t="n"/>
      <c r="AG301" s="69" t="n"/>
      <c r="AH301" s="74" t="n"/>
      <c r="AI301" s="74" t="n"/>
      <c r="AJ301" s="64" t="n"/>
    </row>
    <row r="302" outlineLevel="1">
      <c r="A302" s="43" t="n">
        <v>46552</v>
      </c>
      <c r="B302" s="44">
        <f>CHOOSE(WEEKDAY(A302,2),"pon","wt","śr","czw","pt","sob","ndz")</f>
        <v/>
      </c>
      <c r="C302" s="45">
        <f>A302-WEEKDAY(A302,2)+1</f>
        <v/>
      </c>
      <c r="D302" s="44">
        <f>YEAR(A302)&amp;"-"&amp;TEXT(MONTH(A302),"00")</f>
        <v/>
      </c>
      <c r="E302" s="46" t="n"/>
      <c r="F302" s="46" t="n"/>
      <c r="G302" s="47" t="n"/>
      <c r="H302" s="48" t="n"/>
      <c r="I302" s="49" t="n"/>
      <c r="J302" s="47" t="n"/>
      <c r="K302" s="50">
        <f>IF(AND(H302="",I302="",COUNTIF('Zmiany planu'!$C$4:$C$1000,$A302)=0),"",1+COUNTIF('Zmiany planu'!$C$4:$C$1000,$A302))</f>
        <v/>
      </c>
      <c r="L302" s="51">
        <f>IF(COUNTIF('Zmiany planu'!$C$4:$C$1000,$A302)=0,IF(H302="","",H302),INDEX('Zmiany planu'!$G$4:$G$1000,MATCH(INT($A302)&amp;"#"&amp;COUNTIF('Zmiany planu'!$C$4:$C$1000,$A302),'Zmiany planu'!$L$4:$L$1000,0))&amp;"")</f>
        <v/>
      </c>
      <c r="M302" s="52">
        <f>IF(COUNTIF('Zmiany planu'!$C$4:$C$1000,$A302)=0,IF(I302="","",I302),IF(INDEX('Zmiany planu'!$H$4:$H$1000,MATCH(INT($A302)&amp;"#"&amp;COUNTIF('Zmiany planu'!$C$4:$C$1000,$A302),'Zmiany planu'!$L$4:$L$1000,0))="",0,INDEX('Zmiany planu'!$H$4:$H$1000,MATCH(INT($A302)&amp;"#"&amp;COUNTIF('Zmiany planu'!$C$4:$C$1000,$A302),'Zmiany planu'!$L$4:$L$1000,0))))</f>
        <v/>
      </c>
      <c r="N302" s="53" t="n"/>
      <c r="O302" s="53" t="n"/>
      <c r="P302" s="54" t="n"/>
      <c r="Q302" s="55" t="n"/>
      <c r="R302" s="56">
        <f>IF(AND(N(P302)&gt;0,N(Q302)&gt;0),Q302/P302,"")</f>
        <v/>
      </c>
      <c r="S302" s="53" t="n"/>
      <c r="T302" s="53" t="n"/>
      <c r="U302" s="44">
        <f>IF(OR(N(S302)=0,N('Ustawienia'!$B$19)=0),"",IFERROR("Z"&amp;MATCH(S302,'Ustawienia'!$C$23:$C$27,1),"&lt;Z1"))</f>
        <v/>
      </c>
      <c r="V302" s="53" t="n"/>
      <c r="W302" s="44">
        <f>IF(AND(N(V302)&gt;0,N(Q302)&gt;0),ROUND(V302*Q302*1440,0),"")</f>
        <v/>
      </c>
      <c r="X302" s="53" t="n"/>
      <c r="Y302" s="53" t="n"/>
      <c r="Z302" s="53" t="n"/>
      <c r="AA302" s="57" t="n"/>
      <c r="AB302" s="53" t="n"/>
      <c r="AC302" s="58" t="n"/>
      <c r="AD302" s="57" t="n"/>
      <c r="AE302" s="53" t="n"/>
      <c r="AF302" s="58" t="n"/>
      <c r="AG302" s="53" t="n"/>
      <c r="AH302" s="58" t="n"/>
      <c r="AI302" s="58" t="n"/>
      <c r="AJ302" s="48" t="n"/>
    </row>
    <row r="303" outlineLevel="1">
      <c r="A303" s="43" t="n">
        <v>46553</v>
      </c>
      <c r="B303" s="44">
        <f>CHOOSE(WEEKDAY(A303,2),"pon","wt","śr","czw","pt","sob","ndz")</f>
        <v/>
      </c>
      <c r="C303" s="45">
        <f>A303-WEEKDAY(A303,2)+1</f>
        <v/>
      </c>
      <c r="D303" s="44">
        <f>YEAR(A303)&amp;"-"&amp;TEXT(MONTH(A303),"00")</f>
        <v/>
      </c>
      <c r="E303" s="46" t="n"/>
      <c r="F303" s="46" t="n"/>
      <c r="G303" s="47" t="n"/>
      <c r="H303" s="48" t="n"/>
      <c r="I303" s="49" t="n"/>
      <c r="J303" s="47" t="n"/>
      <c r="K303" s="50">
        <f>IF(AND(H303="",I303="",COUNTIF('Zmiany planu'!$C$4:$C$1000,$A303)=0),"",1+COUNTIF('Zmiany planu'!$C$4:$C$1000,$A303))</f>
        <v/>
      </c>
      <c r="L303" s="51">
        <f>IF(COUNTIF('Zmiany planu'!$C$4:$C$1000,$A303)=0,IF(H303="","",H303),INDEX('Zmiany planu'!$G$4:$G$1000,MATCH(INT($A303)&amp;"#"&amp;COUNTIF('Zmiany planu'!$C$4:$C$1000,$A303),'Zmiany planu'!$L$4:$L$1000,0))&amp;"")</f>
        <v/>
      </c>
      <c r="M303" s="52">
        <f>IF(COUNTIF('Zmiany planu'!$C$4:$C$1000,$A303)=0,IF(I303="","",I303),IF(INDEX('Zmiany planu'!$H$4:$H$1000,MATCH(INT($A303)&amp;"#"&amp;COUNTIF('Zmiany planu'!$C$4:$C$1000,$A303),'Zmiany planu'!$L$4:$L$1000,0))="",0,INDEX('Zmiany planu'!$H$4:$H$1000,MATCH(INT($A303)&amp;"#"&amp;COUNTIF('Zmiany planu'!$C$4:$C$1000,$A303),'Zmiany planu'!$L$4:$L$1000,0))))</f>
        <v/>
      </c>
      <c r="N303" s="53" t="n"/>
      <c r="O303" s="53" t="n"/>
      <c r="P303" s="54" t="n"/>
      <c r="Q303" s="55" t="n"/>
      <c r="R303" s="56">
        <f>IF(AND(N(P303)&gt;0,N(Q303)&gt;0),Q303/P303,"")</f>
        <v/>
      </c>
      <c r="S303" s="53" t="n"/>
      <c r="T303" s="53" t="n"/>
      <c r="U303" s="44">
        <f>IF(OR(N(S303)=0,N('Ustawienia'!$B$19)=0),"",IFERROR("Z"&amp;MATCH(S303,'Ustawienia'!$C$23:$C$27,1),"&lt;Z1"))</f>
        <v/>
      </c>
      <c r="V303" s="53" t="n"/>
      <c r="W303" s="44">
        <f>IF(AND(N(V303)&gt;0,N(Q303)&gt;0),ROUND(V303*Q303*1440,0),"")</f>
        <v/>
      </c>
      <c r="X303" s="53" t="n"/>
      <c r="Y303" s="53" t="n"/>
      <c r="Z303" s="53" t="n"/>
      <c r="AA303" s="57" t="n"/>
      <c r="AB303" s="53" t="n"/>
      <c r="AC303" s="58" t="n"/>
      <c r="AD303" s="57" t="n"/>
      <c r="AE303" s="53" t="n"/>
      <c r="AF303" s="58" t="n"/>
      <c r="AG303" s="53" t="n"/>
      <c r="AH303" s="58" t="n"/>
      <c r="AI303" s="58" t="n"/>
      <c r="AJ303" s="48" t="n"/>
    </row>
    <row r="304" outlineLevel="1">
      <c r="A304" s="43" t="n">
        <v>46554</v>
      </c>
      <c r="B304" s="44">
        <f>CHOOSE(WEEKDAY(A304,2),"pon","wt","śr","czw","pt","sob","ndz")</f>
        <v/>
      </c>
      <c r="C304" s="45">
        <f>A304-WEEKDAY(A304,2)+1</f>
        <v/>
      </c>
      <c r="D304" s="44">
        <f>YEAR(A304)&amp;"-"&amp;TEXT(MONTH(A304),"00")</f>
        <v/>
      </c>
      <c r="E304" s="46" t="n"/>
      <c r="F304" s="46" t="n"/>
      <c r="G304" s="47" t="n"/>
      <c r="H304" s="48" t="n"/>
      <c r="I304" s="49" t="n"/>
      <c r="J304" s="47" t="n"/>
      <c r="K304" s="50">
        <f>IF(AND(H304="",I304="",COUNTIF('Zmiany planu'!$C$4:$C$1000,$A304)=0),"",1+COUNTIF('Zmiany planu'!$C$4:$C$1000,$A304))</f>
        <v/>
      </c>
      <c r="L304" s="51">
        <f>IF(COUNTIF('Zmiany planu'!$C$4:$C$1000,$A304)=0,IF(H304="","",H304),INDEX('Zmiany planu'!$G$4:$G$1000,MATCH(INT($A304)&amp;"#"&amp;COUNTIF('Zmiany planu'!$C$4:$C$1000,$A304),'Zmiany planu'!$L$4:$L$1000,0))&amp;"")</f>
        <v/>
      </c>
      <c r="M304" s="52">
        <f>IF(COUNTIF('Zmiany planu'!$C$4:$C$1000,$A304)=0,IF(I304="","",I304),IF(INDEX('Zmiany planu'!$H$4:$H$1000,MATCH(INT($A304)&amp;"#"&amp;COUNTIF('Zmiany planu'!$C$4:$C$1000,$A304),'Zmiany planu'!$L$4:$L$1000,0))="",0,INDEX('Zmiany planu'!$H$4:$H$1000,MATCH(INT($A304)&amp;"#"&amp;COUNTIF('Zmiany planu'!$C$4:$C$1000,$A304),'Zmiany planu'!$L$4:$L$1000,0))))</f>
        <v/>
      </c>
      <c r="N304" s="53" t="n"/>
      <c r="O304" s="53" t="n"/>
      <c r="P304" s="54" t="n"/>
      <c r="Q304" s="55" t="n"/>
      <c r="R304" s="56">
        <f>IF(AND(N(P304)&gt;0,N(Q304)&gt;0),Q304/P304,"")</f>
        <v/>
      </c>
      <c r="S304" s="53" t="n"/>
      <c r="T304" s="53" t="n"/>
      <c r="U304" s="44">
        <f>IF(OR(N(S304)=0,N('Ustawienia'!$B$19)=0),"",IFERROR("Z"&amp;MATCH(S304,'Ustawienia'!$C$23:$C$27,1),"&lt;Z1"))</f>
        <v/>
      </c>
      <c r="V304" s="53" t="n"/>
      <c r="W304" s="44">
        <f>IF(AND(N(V304)&gt;0,N(Q304)&gt;0),ROUND(V304*Q304*1440,0),"")</f>
        <v/>
      </c>
      <c r="X304" s="53" t="n"/>
      <c r="Y304" s="53" t="n"/>
      <c r="Z304" s="53" t="n"/>
      <c r="AA304" s="57" t="n"/>
      <c r="AB304" s="53" t="n"/>
      <c r="AC304" s="58" t="n"/>
      <c r="AD304" s="57" t="n"/>
      <c r="AE304" s="53" t="n"/>
      <c r="AF304" s="58" t="n"/>
      <c r="AG304" s="53" t="n"/>
      <c r="AH304" s="58" t="n"/>
      <c r="AI304" s="58" t="n"/>
      <c r="AJ304" s="48" t="n"/>
    </row>
    <row r="305" outlineLevel="1">
      <c r="A305" s="43" t="n">
        <v>46555</v>
      </c>
      <c r="B305" s="44">
        <f>CHOOSE(WEEKDAY(A305,2),"pon","wt","śr","czw","pt","sob","ndz")</f>
        <v/>
      </c>
      <c r="C305" s="45">
        <f>A305-WEEKDAY(A305,2)+1</f>
        <v/>
      </c>
      <c r="D305" s="44">
        <f>YEAR(A305)&amp;"-"&amp;TEXT(MONTH(A305),"00")</f>
        <v/>
      </c>
      <c r="E305" s="46" t="n"/>
      <c r="F305" s="46" t="n"/>
      <c r="G305" s="47" t="n"/>
      <c r="H305" s="48" t="n"/>
      <c r="I305" s="49" t="n"/>
      <c r="J305" s="47" t="n"/>
      <c r="K305" s="50">
        <f>IF(AND(H305="",I305="",COUNTIF('Zmiany planu'!$C$4:$C$1000,$A305)=0),"",1+COUNTIF('Zmiany planu'!$C$4:$C$1000,$A305))</f>
        <v/>
      </c>
      <c r="L305" s="51">
        <f>IF(COUNTIF('Zmiany planu'!$C$4:$C$1000,$A305)=0,IF(H305="","",H305),INDEX('Zmiany planu'!$G$4:$G$1000,MATCH(INT($A305)&amp;"#"&amp;COUNTIF('Zmiany planu'!$C$4:$C$1000,$A305),'Zmiany planu'!$L$4:$L$1000,0))&amp;"")</f>
        <v/>
      </c>
      <c r="M305" s="52">
        <f>IF(COUNTIF('Zmiany planu'!$C$4:$C$1000,$A305)=0,IF(I305="","",I305),IF(INDEX('Zmiany planu'!$H$4:$H$1000,MATCH(INT($A305)&amp;"#"&amp;COUNTIF('Zmiany planu'!$C$4:$C$1000,$A305),'Zmiany planu'!$L$4:$L$1000,0))="",0,INDEX('Zmiany planu'!$H$4:$H$1000,MATCH(INT($A305)&amp;"#"&amp;COUNTIF('Zmiany planu'!$C$4:$C$1000,$A305),'Zmiany planu'!$L$4:$L$1000,0))))</f>
        <v/>
      </c>
      <c r="N305" s="53" t="n"/>
      <c r="O305" s="53" t="n"/>
      <c r="P305" s="54" t="n"/>
      <c r="Q305" s="55" t="n"/>
      <c r="R305" s="56">
        <f>IF(AND(N(P305)&gt;0,N(Q305)&gt;0),Q305/P305,"")</f>
        <v/>
      </c>
      <c r="S305" s="53" t="n"/>
      <c r="T305" s="53" t="n"/>
      <c r="U305" s="44">
        <f>IF(OR(N(S305)=0,N('Ustawienia'!$B$19)=0),"",IFERROR("Z"&amp;MATCH(S305,'Ustawienia'!$C$23:$C$27,1),"&lt;Z1"))</f>
        <v/>
      </c>
      <c r="V305" s="53" t="n"/>
      <c r="W305" s="44">
        <f>IF(AND(N(V305)&gt;0,N(Q305)&gt;0),ROUND(V305*Q305*1440,0),"")</f>
        <v/>
      </c>
      <c r="X305" s="53" t="n"/>
      <c r="Y305" s="53" t="n"/>
      <c r="Z305" s="53" t="n"/>
      <c r="AA305" s="57" t="n"/>
      <c r="AB305" s="53" t="n"/>
      <c r="AC305" s="58" t="n"/>
      <c r="AD305" s="57" t="n"/>
      <c r="AE305" s="53" t="n"/>
      <c r="AF305" s="58" t="n"/>
      <c r="AG305" s="53" t="n"/>
      <c r="AH305" s="58" t="n"/>
      <c r="AI305" s="58" t="n"/>
      <c r="AJ305" s="48" t="n"/>
    </row>
    <row r="306" outlineLevel="1">
      <c r="A306" s="43" t="n">
        <v>46556</v>
      </c>
      <c r="B306" s="44">
        <f>CHOOSE(WEEKDAY(A306,2),"pon","wt","śr","czw","pt","sob","ndz")</f>
        <v/>
      </c>
      <c r="C306" s="45">
        <f>A306-WEEKDAY(A306,2)+1</f>
        <v/>
      </c>
      <c r="D306" s="44">
        <f>YEAR(A306)&amp;"-"&amp;TEXT(MONTH(A306),"00")</f>
        <v/>
      </c>
      <c r="E306" s="46" t="n"/>
      <c r="F306" s="46" t="n"/>
      <c r="G306" s="47" t="n"/>
      <c r="H306" s="48" t="n"/>
      <c r="I306" s="49" t="n"/>
      <c r="J306" s="47" t="n"/>
      <c r="K306" s="50">
        <f>IF(AND(H306="",I306="",COUNTIF('Zmiany planu'!$C$4:$C$1000,$A306)=0),"",1+COUNTIF('Zmiany planu'!$C$4:$C$1000,$A306))</f>
        <v/>
      </c>
      <c r="L306" s="51">
        <f>IF(COUNTIF('Zmiany planu'!$C$4:$C$1000,$A306)=0,IF(H306="","",H306),INDEX('Zmiany planu'!$G$4:$G$1000,MATCH(INT($A306)&amp;"#"&amp;COUNTIF('Zmiany planu'!$C$4:$C$1000,$A306),'Zmiany planu'!$L$4:$L$1000,0))&amp;"")</f>
        <v/>
      </c>
      <c r="M306" s="52">
        <f>IF(COUNTIF('Zmiany planu'!$C$4:$C$1000,$A306)=0,IF(I306="","",I306),IF(INDEX('Zmiany planu'!$H$4:$H$1000,MATCH(INT($A306)&amp;"#"&amp;COUNTIF('Zmiany planu'!$C$4:$C$1000,$A306),'Zmiany planu'!$L$4:$L$1000,0))="",0,INDEX('Zmiany planu'!$H$4:$H$1000,MATCH(INT($A306)&amp;"#"&amp;COUNTIF('Zmiany planu'!$C$4:$C$1000,$A306),'Zmiany planu'!$L$4:$L$1000,0))))</f>
        <v/>
      </c>
      <c r="N306" s="53" t="n"/>
      <c r="O306" s="53" t="n"/>
      <c r="P306" s="54" t="n"/>
      <c r="Q306" s="55" t="n"/>
      <c r="R306" s="56">
        <f>IF(AND(N(P306)&gt;0,N(Q306)&gt;0),Q306/P306,"")</f>
        <v/>
      </c>
      <c r="S306" s="53" t="n"/>
      <c r="T306" s="53" t="n"/>
      <c r="U306" s="44">
        <f>IF(OR(N(S306)=0,N('Ustawienia'!$B$19)=0),"",IFERROR("Z"&amp;MATCH(S306,'Ustawienia'!$C$23:$C$27,1),"&lt;Z1"))</f>
        <v/>
      </c>
      <c r="V306" s="53" t="n"/>
      <c r="W306" s="44">
        <f>IF(AND(N(V306)&gt;0,N(Q306)&gt;0),ROUND(V306*Q306*1440,0),"")</f>
        <v/>
      </c>
      <c r="X306" s="53" t="n"/>
      <c r="Y306" s="53" t="n"/>
      <c r="Z306" s="53" t="n"/>
      <c r="AA306" s="57" t="n"/>
      <c r="AB306" s="53" t="n"/>
      <c r="AC306" s="58" t="n"/>
      <c r="AD306" s="57" t="n"/>
      <c r="AE306" s="53" t="n"/>
      <c r="AF306" s="58" t="n"/>
      <c r="AG306" s="53" t="n"/>
      <c r="AH306" s="58" t="n"/>
      <c r="AI306" s="58" t="n"/>
      <c r="AJ306" s="48" t="n"/>
    </row>
    <row r="307" outlineLevel="1">
      <c r="A307" s="43" t="n">
        <v>46557</v>
      </c>
      <c r="B307" s="44">
        <f>CHOOSE(WEEKDAY(A307,2),"pon","wt","śr","czw","pt","sob","ndz")</f>
        <v/>
      </c>
      <c r="C307" s="45">
        <f>A307-WEEKDAY(A307,2)+1</f>
        <v/>
      </c>
      <c r="D307" s="44">
        <f>YEAR(A307)&amp;"-"&amp;TEXT(MONTH(A307),"00")</f>
        <v/>
      </c>
      <c r="E307" s="46" t="n"/>
      <c r="F307" s="46" t="n"/>
      <c r="G307" s="47" t="n"/>
      <c r="H307" s="48" t="n"/>
      <c r="I307" s="49" t="n"/>
      <c r="J307" s="47" t="n"/>
      <c r="K307" s="50">
        <f>IF(AND(H307="",I307="",COUNTIF('Zmiany planu'!$C$4:$C$1000,$A307)=0),"",1+COUNTIF('Zmiany planu'!$C$4:$C$1000,$A307))</f>
        <v/>
      </c>
      <c r="L307" s="51">
        <f>IF(COUNTIF('Zmiany planu'!$C$4:$C$1000,$A307)=0,IF(H307="","",H307),INDEX('Zmiany planu'!$G$4:$G$1000,MATCH(INT($A307)&amp;"#"&amp;COUNTIF('Zmiany planu'!$C$4:$C$1000,$A307),'Zmiany planu'!$L$4:$L$1000,0))&amp;"")</f>
        <v/>
      </c>
      <c r="M307" s="52">
        <f>IF(COUNTIF('Zmiany planu'!$C$4:$C$1000,$A307)=0,IF(I307="","",I307),IF(INDEX('Zmiany planu'!$H$4:$H$1000,MATCH(INT($A307)&amp;"#"&amp;COUNTIF('Zmiany planu'!$C$4:$C$1000,$A307),'Zmiany planu'!$L$4:$L$1000,0))="",0,INDEX('Zmiany planu'!$H$4:$H$1000,MATCH(INT($A307)&amp;"#"&amp;COUNTIF('Zmiany planu'!$C$4:$C$1000,$A307),'Zmiany planu'!$L$4:$L$1000,0))))</f>
        <v/>
      </c>
      <c r="N307" s="53" t="n"/>
      <c r="O307" s="53" t="n"/>
      <c r="P307" s="54" t="n"/>
      <c r="Q307" s="55" t="n"/>
      <c r="R307" s="56">
        <f>IF(AND(N(P307)&gt;0,N(Q307)&gt;0),Q307/P307,"")</f>
        <v/>
      </c>
      <c r="S307" s="53" t="n"/>
      <c r="T307" s="53" t="n"/>
      <c r="U307" s="44">
        <f>IF(OR(N(S307)=0,N('Ustawienia'!$B$19)=0),"",IFERROR("Z"&amp;MATCH(S307,'Ustawienia'!$C$23:$C$27,1),"&lt;Z1"))</f>
        <v/>
      </c>
      <c r="V307" s="53" t="n"/>
      <c r="W307" s="44">
        <f>IF(AND(N(V307)&gt;0,N(Q307)&gt;0),ROUND(V307*Q307*1440,0),"")</f>
        <v/>
      </c>
      <c r="X307" s="53" t="n"/>
      <c r="Y307" s="53" t="n"/>
      <c r="Z307" s="53" t="n"/>
      <c r="AA307" s="57" t="n"/>
      <c r="AB307" s="53" t="n"/>
      <c r="AC307" s="58" t="n"/>
      <c r="AD307" s="57" t="n"/>
      <c r="AE307" s="53" t="n"/>
      <c r="AF307" s="58" t="n"/>
      <c r="AG307" s="53" t="n"/>
      <c r="AH307" s="58" t="n"/>
      <c r="AI307" s="58" t="n"/>
      <c r="AJ307" s="48" t="n"/>
    </row>
    <row r="308" outlineLevel="1">
      <c r="A308" s="59" t="n">
        <v>46558</v>
      </c>
      <c r="B308" s="60">
        <f>CHOOSE(WEEKDAY(A308,2),"pon","wt","śr","czw","pt","sob","ndz")</f>
        <v/>
      </c>
      <c r="C308" s="61">
        <f>A308-WEEKDAY(A308,2)+1</f>
        <v/>
      </c>
      <c r="D308" s="60">
        <f>YEAR(A308)&amp;"-"&amp;TEXT(MONTH(A308),"00")</f>
        <v/>
      </c>
      <c r="E308" s="62">
        <f>SUMIFS($M$4:$M$1200,$C$4:$C$1200,$C308)</f>
        <v/>
      </c>
      <c r="F308" s="62">
        <f>SUMIFS($P$4:$P$1200,$C$4:$C$1200,$C308)</f>
        <v/>
      </c>
      <c r="G308" s="63" t="n"/>
      <c r="H308" s="64" t="n"/>
      <c r="I308" s="65" t="n"/>
      <c r="J308" s="63" t="n"/>
      <c r="K308" s="66">
        <f>IF(AND(H308="",I308="",COUNTIF('Zmiany planu'!$C$4:$C$1000,$A308)=0),"",1+COUNTIF('Zmiany planu'!$C$4:$C$1000,$A308))</f>
        <v/>
      </c>
      <c r="L308" s="67">
        <f>IF(COUNTIF('Zmiany planu'!$C$4:$C$1000,$A308)=0,IF(H308="","",H308),INDEX('Zmiany planu'!$G$4:$G$1000,MATCH(INT($A308)&amp;"#"&amp;COUNTIF('Zmiany planu'!$C$4:$C$1000,$A308),'Zmiany planu'!$L$4:$L$1000,0))&amp;"")</f>
        <v/>
      </c>
      <c r="M308" s="68">
        <f>IF(COUNTIF('Zmiany planu'!$C$4:$C$1000,$A308)=0,IF(I308="","",I308),IF(INDEX('Zmiany planu'!$H$4:$H$1000,MATCH(INT($A308)&amp;"#"&amp;COUNTIF('Zmiany planu'!$C$4:$C$1000,$A308),'Zmiany planu'!$L$4:$L$1000,0))="",0,INDEX('Zmiany planu'!$H$4:$H$1000,MATCH(INT($A308)&amp;"#"&amp;COUNTIF('Zmiany planu'!$C$4:$C$1000,$A308),'Zmiany planu'!$L$4:$L$1000,0))))</f>
        <v/>
      </c>
      <c r="N308" s="69" t="n"/>
      <c r="O308" s="69" t="n"/>
      <c r="P308" s="70" t="n"/>
      <c r="Q308" s="71" t="n"/>
      <c r="R308" s="72">
        <f>IF(AND(N(P308)&gt;0,N(Q308)&gt;0),Q308/P308,"")</f>
        <v/>
      </c>
      <c r="S308" s="69" t="n"/>
      <c r="T308" s="69" t="n"/>
      <c r="U308" s="60">
        <f>IF(OR(N(S308)=0,N('Ustawienia'!$B$19)=0),"",IFERROR("Z"&amp;MATCH(S308,'Ustawienia'!$C$23:$C$27,1),"&lt;Z1"))</f>
        <v/>
      </c>
      <c r="V308" s="69" t="n"/>
      <c r="W308" s="60">
        <f>IF(AND(N(V308)&gt;0,N(Q308)&gt;0),ROUND(V308*Q308*1440,0),"")</f>
        <v/>
      </c>
      <c r="X308" s="69" t="n"/>
      <c r="Y308" s="69" t="n"/>
      <c r="Z308" s="69" t="n"/>
      <c r="AA308" s="73" t="n"/>
      <c r="AB308" s="69" t="n"/>
      <c r="AC308" s="74" t="n"/>
      <c r="AD308" s="73" t="n"/>
      <c r="AE308" s="69" t="n"/>
      <c r="AF308" s="74" t="n"/>
      <c r="AG308" s="69" t="n"/>
      <c r="AH308" s="74" t="n"/>
      <c r="AI308" s="74" t="n"/>
      <c r="AJ308" s="64" t="n"/>
    </row>
    <row r="309" outlineLevel="1">
      <c r="A309" s="43" t="n">
        <v>46559</v>
      </c>
      <c r="B309" s="44">
        <f>CHOOSE(WEEKDAY(A309,2),"pon","wt","śr","czw","pt","sob","ndz")</f>
        <v/>
      </c>
      <c r="C309" s="45">
        <f>A309-WEEKDAY(A309,2)+1</f>
        <v/>
      </c>
      <c r="D309" s="44">
        <f>YEAR(A309)&amp;"-"&amp;TEXT(MONTH(A309),"00")</f>
        <v/>
      </c>
      <c r="E309" s="46" t="n"/>
      <c r="F309" s="46" t="n"/>
      <c r="G309" s="47" t="n"/>
      <c r="H309" s="48" t="n"/>
      <c r="I309" s="49" t="n"/>
      <c r="J309" s="47" t="n"/>
      <c r="K309" s="50">
        <f>IF(AND(H309="",I309="",COUNTIF('Zmiany planu'!$C$4:$C$1000,$A309)=0),"",1+COUNTIF('Zmiany planu'!$C$4:$C$1000,$A309))</f>
        <v/>
      </c>
      <c r="L309" s="51">
        <f>IF(COUNTIF('Zmiany planu'!$C$4:$C$1000,$A309)=0,IF(H309="","",H309),INDEX('Zmiany planu'!$G$4:$G$1000,MATCH(INT($A309)&amp;"#"&amp;COUNTIF('Zmiany planu'!$C$4:$C$1000,$A309),'Zmiany planu'!$L$4:$L$1000,0))&amp;"")</f>
        <v/>
      </c>
      <c r="M309" s="52">
        <f>IF(COUNTIF('Zmiany planu'!$C$4:$C$1000,$A309)=0,IF(I309="","",I309),IF(INDEX('Zmiany planu'!$H$4:$H$1000,MATCH(INT($A309)&amp;"#"&amp;COUNTIF('Zmiany planu'!$C$4:$C$1000,$A309),'Zmiany planu'!$L$4:$L$1000,0))="",0,INDEX('Zmiany planu'!$H$4:$H$1000,MATCH(INT($A309)&amp;"#"&amp;COUNTIF('Zmiany planu'!$C$4:$C$1000,$A309),'Zmiany planu'!$L$4:$L$1000,0))))</f>
        <v/>
      </c>
      <c r="N309" s="53" t="n"/>
      <c r="O309" s="53" t="n"/>
      <c r="P309" s="54" t="n"/>
      <c r="Q309" s="55" t="n"/>
      <c r="R309" s="56">
        <f>IF(AND(N(P309)&gt;0,N(Q309)&gt;0),Q309/P309,"")</f>
        <v/>
      </c>
      <c r="S309" s="53" t="n"/>
      <c r="T309" s="53" t="n"/>
      <c r="U309" s="44">
        <f>IF(OR(N(S309)=0,N('Ustawienia'!$B$19)=0),"",IFERROR("Z"&amp;MATCH(S309,'Ustawienia'!$C$23:$C$27,1),"&lt;Z1"))</f>
        <v/>
      </c>
      <c r="V309" s="53" t="n"/>
      <c r="W309" s="44">
        <f>IF(AND(N(V309)&gt;0,N(Q309)&gt;0),ROUND(V309*Q309*1440,0),"")</f>
        <v/>
      </c>
      <c r="X309" s="53" t="n"/>
      <c r="Y309" s="53" t="n"/>
      <c r="Z309" s="53" t="n"/>
      <c r="AA309" s="57" t="n"/>
      <c r="AB309" s="53" t="n"/>
      <c r="AC309" s="58" t="n"/>
      <c r="AD309" s="57" t="n"/>
      <c r="AE309" s="53" t="n"/>
      <c r="AF309" s="58" t="n"/>
      <c r="AG309" s="53" t="n"/>
      <c r="AH309" s="58" t="n"/>
      <c r="AI309" s="58" t="n"/>
      <c r="AJ309" s="48" t="n"/>
    </row>
    <row r="310" outlineLevel="1">
      <c r="A310" s="43" t="n">
        <v>46560</v>
      </c>
      <c r="B310" s="44">
        <f>CHOOSE(WEEKDAY(A310,2),"pon","wt","śr","czw","pt","sob","ndz")</f>
        <v/>
      </c>
      <c r="C310" s="45">
        <f>A310-WEEKDAY(A310,2)+1</f>
        <v/>
      </c>
      <c r="D310" s="44">
        <f>YEAR(A310)&amp;"-"&amp;TEXT(MONTH(A310),"00")</f>
        <v/>
      </c>
      <c r="E310" s="46" t="n"/>
      <c r="F310" s="46" t="n"/>
      <c r="G310" s="47" t="n"/>
      <c r="H310" s="48" t="n"/>
      <c r="I310" s="49" t="n"/>
      <c r="J310" s="47" t="n"/>
      <c r="K310" s="50">
        <f>IF(AND(H310="",I310="",COUNTIF('Zmiany planu'!$C$4:$C$1000,$A310)=0),"",1+COUNTIF('Zmiany planu'!$C$4:$C$1000,$A310))</f>
        <v/>
      </c>
      <c r="L310" s="51">
        <f>IF(COUNTIF('Zmiany planu'!$C$4:$C$1000,$A310)=0,IF(H310="","",H310),INDEX('Zmiany planu'!$G$4:$G$1000,MATCH(INT($A310)&amp;"#"&amp;COUNTIF('Zmiany planu'!$C$4:$C$1000,$A310),'Zmiany planu'!$L$4:$L$1000,0))&amp;"")</f>
        <v/>
      </c>
      <c r="M310" s="52">
        <f>IF(COUNTIF('Zmiany planu'!$C$4:$C$1000,$A310)=0,IF(I310="","",I310),IF(INDEX('Zmiany planu'!$H$4:$H$1000,MATCH(INT($A310)&amp;"#"&amp;COUNTIF('Zmiany planu'!$C$4:$C$1000,$A310),'Zmiany planu'!$L$4:$L$1000,0))="",0,INDEX('Zmiany planu'!$H$4:$H$1000,MATCH(INT($A310)&amp;"#"&amp;COUNTIF('Zmiany planu'!$C$4:$C$1000,$A310),'Zmiany planu'!$L$4:$L$1000,0))))</f>
        <v/>
      </c>
      <c r="N310" s="53" t="n"/>
      <c r="O310" s="53" t="n"/>
      <c r="P310" s="54" t="n"/>
      <c r="Q310" s="55" t="n"/>
      <c r="R310" s="56">
        <f>IF(AND(N(P310)&gt;0,N(Q310)&gt;0),Q310/P310,"")</f>
        <v/>
      </c>
      <c r="S310" s="53" t="n"/>
      <c r="T310" s="53" t="n"/>
      <c r="U310" s="44">
        <f>IF(OR(N(S310)=0,N('Ustawienia'!$B$19)=0),"",IFERROR("Z"&amp;MATCH(S310,'Ustawienia'!$C$23:$C$27,1),"&lt;Z1"))</f>
        <v/>
      </c>
      <c r="V310" s="53" t="n"/>
      <c r="W310" s="44">
        <f>IF(AND(N(V310)&gt;0,N(Q310)&gt;0),ROUND(V310*Q310*1440,0),"")</f>
        <v/>
      </c>
      <c r="X310" s="53" t="n"/>
      <c r="Y310" s="53" t="n"/>
      <c r="Z310" s="53" t="n"/>
      <c r="AA310" s="57" t="n"/>
      <c r="AB310" s="53" t="n"/>
      <c r="AC310" s="58" t="n"/>
      <c r="AD310" s="57" t="n"/>
      <c r="AE310" s="53" t="n"/>
      <c r="AF310" s="58" t="n"/>
      <c r="AG310" s="53" t="n"/>
      <c r="AH310" s="58" t="n"/>
      <c r="AI310" s="58" t="n"/>
      <c r="AJ310" s="48" t="n"/>
    </row>
    <row r="311" outlineLevel="1">
      <c r="A311" s="43" t="n">
        <v>46561</v>
      </c>
      <c r="B311" s="44">
        <f>CHOOSE(WEEKDAY(A311,2),"pon","wt","śr","czw","pt","sob","ndz")</f>
        <v/>
      </c>
      <c r="C311" s="45">
        <f>A311-WEEKDAY(A311,2)+1</f>
        <v/>
      </c>
      <c r="D311" s="44">
        <f>YEAR(A311)&amp;"-"&amp;TEXT(MONTH(A311),"00")</f>
        <v/>
      </c>
      <c r="E311" s="46" t="n"/>
      <c r="F311" s="46" t="n"/>
      <c r="G311" s="47" t="n"/>
      <c r="H311" s="48" t="n"/>
      <c r="I311" s="49" t="n"/>
      <c r="J311" s="47" t="n"/>
      <c r="K311" s="50">
        <f>IF(AND(H311="",I311="",COUNTIF('Zmiany planu'!$C$4:$C$1000,$A311)=0),"",1+COUNTIF('Zmiany planu'!$C$4:$C$1000,$A311))</f>
        <v/>
      </c>
      <c r="L311" s="51">
        <f>IF(COUNTIF('Zmiany planu'!$C$4:$C$1000,$A311)=0,IF(H311="","",H311),INDEX('Zmiany planu'!$G$4:$G$1000,MATCH(INT($A311)&amp;"#"&amp;COUNTIF('Zmiany planu'!$C$4:$C$1000,$A311),'Zmiany planu'!$L$4:$L$1000,0))&amp;"")</f>
        <v/>
      </c>
      <c r="M311" s="52">
        <f>IF(COUNTIF('Zmiany planu'!$C$4:$C$1000,$A311)=0,IF(I311="","",I311),IF(INDEX('Zmiany planu'!$H$4:$H$1000,MATCH(INT($A311)&amp;"#"&amp;COUNTIF('Zmiany planu'!$C$4:$C$1000,$A311),'Zmiany planu'!$L$4:$L$1000,0))="",0,INDEX('Zmiany planu'!$H$4:$H$1000,MATCH(INT($A311)&amp;"#"&amp;COUNTIF('Zmiany planu'!$C$4:$C$1000,$A311),'Zmiany planu'!$L$4:$L$1000,0))))</f>
        <v/>
      </c>
      <c r="N311" s="53" t="n"/>
      <c r="O311" s="53" t="n"/>
      <c r="P311" s="54" t="n"/>
      <c r="Q311" s="55" t="n"/>
      <c r="R311" s="56">
        <f>IF(AND(N(P311)&gt;0,N(Q311)&gt;0),Q311/P311,"")</f>
        <v/>
      </c>
      <c r="S311" s="53" t="n"/>
      <c r="T311" s="53" t="n"/>
      <c r="U311" s="44">
        <f>IF(OR(N(S311)=0,N('Ustawienia'!$B$19)=0),"",IFERROR("Z"&amp;MATCH(S311,'Ustawienia'!$C$23:$C$27,1),"&lt;Z1"))</f>
        <v/>
      </c>
      <c r="V311" s="53" t="n"/>
      <c r="W311" s="44">
        <f>IF(AND(N(V311)&gt;0,N(Q311)&gt;0),ROUND(V311*Q311*1440,0),"")</f>
        <v/>
      </c>
      <c r="X311" s="53" t="n"/>
      <c r="Y311" s="53" t="n"/>
      <c r="Z311" s="53" t="n"/>
      <c r="AA311" s="57" t="n"/>
      <c r="AB311" s="53" t="n"/>
      <c r="AC311" s="58" t="n"/>
      <c r="AD311" s="57" t="n"/>
      <c r="AE311" s="53" t="n"/>
      <c r="AF311" s="58" t="n"/>
      <c r="AG311" s="53" t="n"/>
      <c r="AH311" s="58" t="n"/>
      <c r="AI311" s="58" t="n"/>
      <c r="AJ311" s="48" t="n"/>
    </row>
    <row r="312" outlineLevel="1">
      <c r="A312" s="43" t="n">
        <v>46562</v>
      </c>
      <c r="B312" s="44">
        <f>CHOOSE(WEEKDAY(A312,2),"pon","wt","śr","czw","pt","sob","ndz")</f>
        <v/>
      </c>
      <c r="C312" s="45">
        <f>A312-WEEKDAY(A312,2)+1</f>
        <v/>
      </c>
      <c r="D312" s="44">
        <f>YEAR(A312)&amp;"-"&amp;TEXT(MONTH(A312),"00")</f>
        <v/>
      </c>
      <c r="E312" s="46" t="n"/>
      <c r="F312" s="46" t="n"/>
      <c r="G312" s="47" t="n"/>
      <c r="H312" s="48" t="n"/>
      <c r="I312" s="49" t="n"/>
      <c r="J312" s="47" t="n"/>
      <c r="K312" s="50">
        <f>IF(AND(H312="",I312="",COUNTIF('Zmiany planu'!$C$4:$C$1000,$A312)=0),"",1+COUNTIF('Zmiany planu'!$C$4:$C$1000,$A312))</f>
        <v/>
      </c>
      <c r="L312" s="51">
        <f>IF(COUNTIF('Zmiany planu'!$C$4:$C$1000,$A312)=0,IF(H312="","",H312),INDEX('Zmiany planu'!$G$4:$G$1000,MATCH(INT($A312)&amp;"#"&amp;COUNTIF('Zmiany planu'!$C$4:$C$1000,$A312),'Zmiany planu'!$L$4:$L$1000,0))&amp;"")</f>
        <v/>
      </c>
      <c r="M312" s="52">
        <f>IF(COUNTIF('Zmiany planu'!$C$4:$C$1000,$A312)=0,IF(I312="","",I312),IF(INDEX('Zmiany planu'!$H$4:$H$1000,MATCH(INT($A312)&amp;"#"&amp;COUNTIF('Zmiany planu'!$C$4:$C$1000,$A312),'Zmiany planu'!$L$4:$L$1000,0))="",0,INDEX('Zmiany planu'!$H$4:$H$1000,MATCH(INT($A312)&amp;"#"&amp;COUNTIF('Zmiany planu'!$C$4:$C$1000,$A312),'Zmiany planu'!$L$4:$L$1000,0))))</f>
        <v/>
      </c>
      <c r="N312" s="53" t="n"/>
      <c r="O312" s="53" t="n"/>
      <c r="P312" s="54" t="n"/>
      <c r="Q312" s="55" t="n"/>
      <c r="R312" s="56">
        <f>IF(AND(N(P312)&gt;0,N(Q312)&gt;0),Q312/P312,"")</f>
        <v/>
      </c>
      <c r="S312" s="53" t="n"/>
      <c r="T312" s="53" t="n"/>
      <c r="U312" s="44">
        <f>IF(OR(N(S312)=0,N('Ustawienia'!$B$19)=0),"",IFERROR("Z"&amp;MATCH(S312,'Ustawienia'!$C$23:$C$27,1),"&lt;Z1"))</f>
        <v/>
      </c>
      <c r="V312" s="53" t="n"/>
      <c r="W312" s="44">
        <f>IF(AND(N(V312)&gt;0,N(Q312)&gt;0),ROUND(V312*Q312*1440,0),"")</f>
        <v/>
      </c>
      <c r="X312" s="53" t="n"/>
      <c r="Y312" s="53" t="n"/>
      <c r="Z312" s="53" t="n"/>
      <c r="AA312" s="57" t="n"/>
      <c r="AB312" s="53" t="n"/>
      <c r="AC312" s="58" t="n"/>
      <c r="AD312" s="57" t="n"/>
      <c r="AE312" s="53" t="n"/>
      <c r="AF312" s="58" t="n"/>
      <c r="AG312" s="53" t="n"/>
      <c r="AH312" s="58" t="n"/>
      <c r="AI312" s="58" t="n"/>
      <c r="AJ312" s="48" t="n"/>
    </row>
    <row r="313" outlineLevel="1">
      <c r="A313" s="43" t="n">
        <v>46563</v>
      </c>
      <c r="B313" s="44">
        <f>CHOOSE(WEEKDAY(A313,2),"pon","wt","śr","czw","pt","sob","ndz")</f>
        <v/>
      </c>
      <c r="C313" s="45">
        <f>A313-WEEKDAY(A313,2)+1</f>
        <v/>
      </c>
      <c r="D313" s="44">
        <f>YEAR(A313)&amp;"-"&amp;TEXT(MONTH(A313),"00")</f>
        <v/>
      </c>
      <c r="E313" s="46" t="n"/>
      <c r="F313" s="46" t="n"/>
      <c r="G313" s="47" t="n"/>
      <c r="H313" s="48" t="n"/>
      <c r="I313" s="49" t="n"/>
      <c r="J313" s="47" t="n"/>
      <c r="K313" s="50">
        <f>IF(AND(H313="",I313="",COUNTIF('Zmiany planu'!$C$4:$C$1000,$A313)=0),"",1+COUNTIF('Zmiany planu'!$C$4:$C$1000,$A313))</f>
        <v/>
      </c>
      <c r="L313" s="51">
        <f>IF(COUNTIF('Zmiany planu'!$C$4:$C$1000,$A313)=0,IF(H313="","",H313),INDEX('Zmiany planu'!$G$4:$G$1000,MATCH(INT($A313)&amp;"#"&amp;COUNTIF('Zmiany planu'!$C$4:$C$1000,$A313),'Zmiany planu'!$L$4:$L$1000,0))&amp;"")</f>
        <v/>
      </c>
      <c r="M313" s="52">
        <f>IF(COUNTIF('Zmiany planu'!$C$4:$C$1000,$A313)=0,IF(I313="","",I313),IF(INDEX('Zmiany planu'!$H$4:$H$1000,MATCH(INT($A313)&amp;"#"&amp;COUNTIF('Zmiany planu'!$C$4:$C$1000,$A313),'Zmiany planu'!$L$4:$L$1000,0))="",0,INDEX('Zmiany planu'!$H$4:$H$1000,MATCH(INT($A313)&amp;"#"&amp;COUNTIF('Zmiany planu'!$C$4:$C$1000,$A313),'Zmiany planu'!$L$4:$L$1000,0))))</f>
        <v/>
      </c>
      <c r="N313" s="53" t="n"/>
      <c r="O313" s="53" t="n"/>
      <c r="P313" s="54" t="n"/>
      <c r="Q313" s="55" t="n"/>
      <c r="R313" s="56">
        <f>IF(AND(N(P313)&gt;0,N(Q313)&gt;0),Q313/P313,"")</f>
        <v/>
      </c>
      <c r="S313" s="53" t="n"/>
      <c r="T313" s="53" t="n"/>
      <c r="U313" s="44">
        <f>IF(OR(N(S313)=0,N('Ustawienia'!$B$19)=0),"",IFERROR("Z"&amp;MATCH(S313,'Ustawienia'!$C$23:$C$27,1),"&lt;Z1"))</f>
        <v/>
      </c>
      <c r="V313" s="53" t="n"/>
      <c r="W313" s="44">
        <f>IF(AND(N(V313)&gt;0,N(Q313)&gt;0),ROUND(V313*Q313*1440,0),"")</f>
        <v/>
      </c>
      <c r="X313" s="53" t="n"/>
      <c r="Y313" s="53" t="n"/>
      <c r="Z313" s="53" t="n"/>
      <c r="AA313" s="57" t="n"/>
      <c r="AB313" s="53" t="n"/>
      <c r="AC313" s="58" t="n"/>
      <c r="AD313" s="57" t="n"/>
      <c r="AE313" s="53" t="n"/>
      <c r="AF313" s="58" t="n"/>
      <c r="AG313" s="53" t="n"/>
      <c r="AH313" s="58" t="n"/>
      <c r="AI313" s="58" t="n"/>
      <c r="AJ313" s="48" t="n"/>
    </row>
    <row r="314" outlineLevel="1">
      <c r="A314" s="43" t="n">
        <v>46564</v>
      </c>
      <c r="B314" s="44">
        <f>CHOOSE(WEEKDAY(A314,2),"pon","wt","śr","czw","pt","sob","ndz")</f>
        <v/>
      </c>
      <c r="C314" s="45">
        <f>A314-WEEKDAY(A314,2)+1</f>
        <v/>
      </c>
      <c r="D314" s="44">
        <f>YEAR(A314)&amp;"-"&amp;TEXT(MONTH(A314),"00")</f>
        <v/>
      </c>
      <c r="E314" s="46" t="n"/>
      <c r="F314" s="46" t="n"/>
      <c r="G314" s="47" t="n"/>
      <c r="H314" s="48" t="n"/>
      <c r="I314" s="49" t="n"/>
      <c r="J314" s="47" t="n"/>
      <c r="K314" s="50">
        <f>IF(AND(H314="",I314="",COUNTIF('Zmiany planu'!$C$4:$C$1000,$A314)=0),"",1+COUNTIF('Zmiany planu'!$C$4:$C$1000,$A314))</f>
        <v/>
      </c>
      <c r="L314" s="51">
        <f>IF(COUNTIF('Zmiany planu'!$C$4:$C$1000,$A314)=0,IF(H314="","",H314),INDEX('Zmiany planu'!$G$4:$G$1000,MATCH(INT($A314)&amp;"#"&amp;COUNTIF('Zmiany planu'!$C$4:$C$1000,$A314),'Zmiany planu'!$L$4:$L$1000,0))&amp;"")</f>
        <v/>
      </c>
      <c r="M314" s="52">
        <f>IF(COUNTIF('Zmiany planu'!$C$4:$C$1000,$A314)=0,IF(I314="","",I314),IF(INDEX('Zmiany planu'!$H$4:$H$1000,MATCH(INT($A314)&amp;"#"&amp;COUNTIF('Zmiany planu'!$C$4:$C$1000,$A314),'Zmiany planu'!$L$4:$L$1000,0))="",0,INDEX('Zmiany planu'!$H$4:$H$1000,MATCH(INT($A314)&amp;"#"&amp;COUNTIF('Zmiany planu'!$C$4:$C$1000,$A314),'Zmiany planu'!$L$4:$L$1000,0))))</f>
        <v/>
      </c>
      <c r="N314" s="53" t="n"/>
      <c r="O314" s="53" t="n"/>
      <c r="P314" s="54" t="n"/>
      <c r="Q314" s="55" t="n"/>
      <c r="R314" s="56">
        <f>IF(AND(N(P314)&gt;0,N(Q314)&gt;0),Q314/P314,"")</f>
        <v/>
      </c>
      <c r="S314" s="53" t="n"/>
      <c r="T314" s="53" t="n"/>
      <c r="U314" s="44">
        <f>IF(OR(N(S314)=0,N('Ustawienia'!$B$19)=0),"",IFERROR("Z"&amp;MATCH(S314,'Ustawienia'!$C$23:$C$27,1),"&lt;Z1"))</f>
        <v/>
      </c>
      <c r="V314" s="53" t="n"/>
      <c r="W314" s="44">
        <f>IF(AND(N(V314)&gt;0,N(Q314)&gt;0),ROUND(V314*Q314*1440,0),"")</f>
        <v/>
      </c>
      <c r="X314" s="53" t="n"/>
      <c r="Y314" s="53" t="n"/>
      <c r="Z314" s="53" t="n"/>
      <c r="AA314" s="57" t="n"/>
      <c r="AB314" s="53" t="n"/>
      <c r="AC314" s="58" t="n"/>
      <c r="AD314" s="57" t="n"/>
      <c r="AE314" s="53" t="n"/>
      <c r="AF314" s="58" t="n"/>
      <c r="AG314" s="53" t="n"/>
      <c r="AH314" s="58" t="n"/>
      <c r="AI314" s="58" t="n"/>
      <c r="AJ314" s="48" t="n"/>
    </row>
    <row r="315" outlineLevel="1">
      <c r="A315" s="59" t="n">
        <v>46565</v>
      </c>
      <c r="B315" s="60">
        <f>CHOOSE(WEEKDAY(A315,2),"pon","wt","śr","czw","pt","sob","ndz")</f>
        <v/>
      </c>
      <c r="C315" s="61">
        <f>A315-WEEKDAY(A315,2)+1</f>
        <v/>
      </c>
      <c r="D315" s="60">
        <f>YEAR(A315)&amp;"-"&amp;TEXT(MONTH(A315),"00")</f>
        <v/>
      </c>
      <c r="E315" s="62">
        <f>SUMIFS($M$4:$M$1200,$C$4:$C$1200,$C315)</f>
        <v/>
      </c>
      <c r="F315" s="62">
        <f>SUMIFS($P$4:$P$1200,$C$4:$C$1200,$C315)</f>
        <v/>
      </c>
      <c r="G315" s="63" t="n"/>
      <c r="H315" s="64" t="n"/>
      <c r="I315" s="65" t="n"/>
      <c r="J315" s="63" t="n"/>
      <c r="K315" s="66">
        <f>IF(AND(H315="",I315="",COUNTIF('Zmiany planu'!$C$4:$C$1000,$A315)=0),"",1+COUNTIF('Zmiany planu'!$C$4:$C$1000,$A315))</f>
        <v/>
      </c>
      <c r="L315" s="67">
        <f>IF(COUNTIF('Zmiany planu'!$C$4:$C$1000,$A315)=0,IF(H315="","",H315),INDEX('Zmiany planu'!$G$4:$G$1000,MATCH(INT($A315)&amp;"#"&amp;COUNTIF('Zmiany planu'!$C$4:$C$1000,$A315),'Zmiany planu'!$L$4:$L$1000,0))&amp;"")</f>
        <v/>
      </c>
      <c r="M315" s="68">
        <f>IF(COUNTIF('Zmiany planu'!$C$4:$C$1000,$A315)=0,IF(I315="","",I315),IF(INDEX('Zmiany planu'!$H$4:$H$1000,MATCH(INT($A315)&amp;"#"&amp;COUNTIF('Zmiany planu'!$C$4:$C$1000,$A315),'Zmiany planu'!$L$4:$L$1000,0))="",0,INDEX('Zmiany planu'!$H$4:$H$1000,MATCH(INT($A315)&amp;"#"&amp;COUNTIF('Zmiany planu'!$C$4:$C$1000,$A315),'Zmiany planu'!$L$4:$L$1000,0))))</f>
        <v/>
      </c>
      <c r="N315" s="69" t="n"/>
      <c r="O315" s="69" t="n"/>
      <c r="P315" s="70" t="n"/>
      <c r="Q315" s="71" t="n"/>
      <c r="R315" s="72">
        <f>IF(AND(N(P315)&gt;0,N(Q315)&gt;0),Q315/P315,"")</f>
        <v/>
      </c>
      <c r="S315" s="69" t="n"/>
      <c r="T315" s="69" t="n"/>
      <c r="U315" s="60">
        <f>IF(OR(N(S315)=0,N('Ustawienia'!$B$19)=0),"",IFERROR("Z"&amp;MATCH(S315,'Ustawienia'!$C$23:$C$27,1),"&lt;Z1"))</f>
        <v/>
      </c>
      <c r="V315" s="69" t="n"/>
      <c r="W315" s="60">
        <f>IF(AND(N(V315)&gt;0,N(Q315)&gt;0),ROUND(V315*Q315*1440,0),"")</f>
        <v/>
      </c>
      <c r="X315" s="69" t="n"/>
      <c r="Y315" s="69" t="n"/>
      <c r="Z315" s="69" t="n"/>
      <c r="AA315" s="73" t="n"/>
      <c r="AB315" s="69" t="n"/>
      <c r="AC315" s="74" t="n"/>
      <c r="AD315" s="73" t="n"/>
      <c r="AE315" s="69" t="n"/>
      <c r="AF315" s="74" t="n"/>
      <c r="AG315" s="69" t="n"/>
      <c r="AH315" s="74" t="n"/>
      <c r="AI315" s="74" t="n"/>
      <c r="AJ315" s="64" t="n"/>
    </row>
    <row r="316" outlineLevel="1">
      <c r="A316" s="43" t="n">
        <v>46566</v>
      </c>
      <c r="B316" s="44">
        <f>CHOOSE(WEEKDAY(A316,2),"pon","wt","śr","czw","pt","sob","ndz")</f>
        <v/>
      </c>
      <c r="C316" s="45">
        <f>A316-WEEKDAY(A316,2)+1</f>
        <v/>
      </c>
      <c r="D316" s="44">
        <f>YEAR(A316)&amp;"-"&amp;TEXT(MONTH(A316),"00")</f>
        <v/>
      </c>
      <c r="E316" s="46" t="n"/>
      <c r="F316" s="46" t="n"/>
      <c r="G316" s="47" t="n"/>
      <c r="H316" s="48" t="n"/>
      <c r="I316" s="49" t="n"/>
      <c r="J316" s="47" t="n"/>
      <c r="K316" s="50">
        <f>IF(AND(H316="",I316="",COUNTIF('Zmiany planu'!$C$4:$C$1000,$A316)=0),"",1+COUNTIF('Zmiany planu'!$C$4:$C$1000,$A316))</f>
        <v/>
      </c>
      <c r="L316" s="51">
        <f>IF(COUNTIF('Zmiany planu'!$C$4:$C$1000,$A316)=0,IF(H316="","",H316),INDEX('Zmiany planu'!$G$4:$G$1000,MATCH(INT($A316)&amp;"#"&amp;COUNTIF('Zmiany planu'!$C$4:$C$1000,$A316),'Zmiany planu'!$L$4:$L$1000,0))&amp;"")</f>
        <v/>
      </c>
      <c r="M316" s="52">
        <f>IF(COUNTIF('Zmiany planu'!$C$4:$C$1000,$A316)=0,IF(I316="","",I316),IF(INDEX('Zmiany planu'!$H$4:$H$1000,MATCH(INT($A316)&amp;"#"&amp;COUNTIF('Zmiany planu'!$C$4:$C$1000,$A316),'Zmiany planu'!$L$4:$L$1000,0))="",0,INDEX('Zmiany planu'!$H$4:$H$1000,MATCH(INT($A316)&amp;"#"&amp;COUNTIF('Zmiany planu'!$C$4:$C$1000,$A316),'Zmiany planu'!$L$4:$L$1000,0))))</f>
        <v/>
      </c>
      <c r="N316" s="53" t="n"/>
      <c r="O316" s="53" t="n"/>
      <c r="P316" s="54" t="n"/>
      <c r="Q316" s="55" t="n"/>
      <c r="R316" s="56">
        <f>IF(AND(N(P316)&gt;0,N(Q316)&gt;0),Q316/P316,"")</f>
        <v/>
      </c>
      <c r="S316" s="53" t="n"/>
      <c r="T316" s="53" t="n"/>
      <c r="U316" s="44">
        <f>IF(OR(N(S316)=0,N('Ustawienia'!$B$19)=0),"",IFERROR("Z"&amp;MATCH(S316,'Ustawienia'!$C$23:$C$27,1),"&lt;Z1"))</f>
        <v/>
      </c>
      <c r="V316" s="53" t="n"/>
      <c r="W316" s="44">
        <f>IF(AND(N(V316)&gt;0,N(Q316)&gt;0),ROUND(V316*Q316*1440,0),"")</f>
        <v/>
      </c>
      <c r="X316" s="53" t="n"/>
      <c r="Y316" s="53" t="n"/>
      <c r="Z316" s="53" t="n"/>
      <c r="AA316" s="57" t="n"/>
      <c r="AB316" s="53" t="n"/>
      <c r="AC316" s="58" t="n"/>
      <c r="AD316" s="57" t="n"/>
      <c r="AE316" s="53" t="n"/>
      <c r="AF316" s="58" t="n"/>
      <c r="AG316" s="53" t="n"/>
      <c r="AH316" s="58" t="n"/>
      <c r="AI316" s="58" t="n"/>
      <c r="AJ316" s="48" t="n"/>
    </row>
    <row r="317" outlineLevel="1">
      <c r="A317" s="43" t="n">
        <v>46567</v>
      </c>
      <c r="B317" s="44">
        <f>CHOOSE(WEEKDAY(A317,2),"pon","wt","śr","czw","pt","sob","ndz")</f>
        <v/>
      </c>
      <c r="C317" s="45">
        <f>A317-WEEKDAY(A317,2)+1</f>
        <v/>
      </c>
      <c r="D317" s="44">
        <f>YEAR(A317)&amp;"-"&amp;TEXT(MONTH(A317),"00")</f>
        <v/>
      </c>
      <c r="E317" s="46" t="n"/>
      <c r="F317" s="46" t="n"/>
      <c r="G317" s="47" t="n"/>
      <c r="H317" s="48" t="n"/>
      <c r="I317" s="49" t="n"/>
      <c r="J317" s="47" t="n"/>
      <c r="K317" s="50">
        <f>IF(AND(H317="",I317="",COUNTIF('Zmiany planu'!$C$4:$C$1000,$A317)=0),"",1+COUNTIF('Zmiany planu'!$C$4:$C$1000,$A317))</f>
        <v/>
      </c>
      <c r="L317" s="51">
        <f>IF(COUNTIF('Zmiany planu'!$C$4:$C$1000,$A317)=0,IF(H317="","",H317),INDEX('Zmiany planu'!$G$4:$G$1000,MATCH(INT($A317)&amp;"#"&amp;COUNTIF('Zmiany planu'!$C$4:$C$1000,$A317),'Zmiany planu'!$L$4:$L$1000,0))&amp;"")</f>
        <v/>
      </c>
      <c r="M317" s="52">
        <f>IF(COUNTIF('Zmiany planu'!$C$4:$C$1000,$A317)=0,IF(I317="","",I317),IF(INDEX('Zmiany planu'!$H$4:$H$1000,MATCH(INT($A317)&amp;"#"&amp;COUNTIF('Zmiany planu'!$C$4:$C$1000,$A317),'Zmiany planu'!$L$4:$L$1000,0))="",0,INDEX('Zmiany planu'!$H$4:$H$1000,MATCH(INT($A317)&amp;"#"&amp;COUNTIF('Zmiany planu'!$C$4:$C$1000,$A317),'Zmiany planu'!$L$4:$L$1000,0))))</f>
        <v/>
      </c>
      <c r="N317" s="53" t="n"/>
      <c r="O317" s="53" t="n"/>
      <c r="P317" s="54" t="n"/>
      <c r="Q317" s="55" t="n"/>
      <c r="R317" s="56">
        <f>IF(AND(N(P317)&gt;0,N(Q317)&gt;0),Q317/P317,"")</f>
        <v/>
      </c>
      <c r="S317" s="53" t="n"/>
      <c r="T317" s="53" t="n"/>
      <c r="U317" s="44">
        <f>IF(OR(N(S317)=0,N('Ustawienia'!$B$19)=0),"",IFERROR("Z"&amp;MATCH(S317,'Ustawienia'!$C$23:$C$27,1),"&lt;Z1"))</f>
        <v/>
      </c>
      <c r="V317" s="53" t="n"/>
      <c r="W317" s="44">
        <f>IF(AND(N(V317)&gt;0,N(Q317)&gt;0),ROUND(V317*Q317*1440,0),"")</f>
        <v/>
      </c>
      <c r="X317" s="53" t="n"/>
      <c r="Y317" s="53" t="n"/>
      <c r="Z317" s="53" t="n"/>
      <c r="AA317" s="57" t="n"/>
      <c r="AB317" s="53" t="n"/>
      <c r="AC317" s="58" t="n"/>
      <c r="AD317" s="57" t="n"/>
      <c r="AE317" s="53" t="n"/>
      <c r="AF317" s="58" t="n"/>
      <c r="AG317" s="53" t="n"/>
      <c r="AH317" s="58" t="n"/>
      <c r="AI317" s="58" t="n"/>
      <c r="AJ317" s="48" t="n"/>
    </row>
    <row r="318" outlineLevel="1">
      <c r="A318" s="43" t="n">
        <v>46568</v>
      </c>
      <c r="B318" s="44">
        <f>CHOOSE(WEEKDAY(A318,2),"pon","wt","śr","czw","pt","sob","ndz")</f>
        <v/>
      </c>
      <c r="C318" s="45">
        <f>A318-WEEKDAY(A318,2)+1</f>
        <v/>
      </c>
      <c r="D318" s="44">
        <f>YEAR(A318)&amp;"-"&amp;TEXT(MONTH(A318),"00")</f>
        <v/>
      </c>
      <c r="E318" s="46" t="n"/>
      <c r="F318" s="46" t="n"/>
      <c r="G318" s="47" t="n"/>
      <c r="H318" s="48" t="n"/>
      <c r="I318" s="49" t="n"/>
      <c r="J318" s="47" t="n"/>
      <c r="K318" s="50">
        <f>IF(AND(H318="",I318="",COUNTIF('Zmiany planu'!$C$4:$C$1000,$A318)=0),"",1+COUNTIF('Zmiany planu'!$C$4:$C$1000,$A318))</f>
        <v/>
      </c>
      <c r="L318" s="51">
        <f>IF(COUNTIF('Zmiany planu'!$C$4:$C$1000,$A318)=0,IF(H318="","",H318),INDEX('Zmiany planu'!$G$4:$G$1000,MATCH(INT($A318)&amp;"#"&amp;COUNTIF('Zmiany planu'!$C$4:$C$1000,$A318),'Zmiany planu'!$L$4:$L$1000,0))&amp;"")</f>
        <v/>
      </c>
      <c r="M318" s="52">
        <f>IF(COUNTIF('Zmiany planu'!$C$4:$C$1000,$A318)=0,IF(I318="","",I318),IF(INDEX('Zmiany planu'!$H$4:$H$1000,MATCH(INT($A318)&amp;"#"&amp;COUNTIF('Zmiany planu'!$C$4:$C$1000,$A318),'Zmiany planu'!$L$4:$L$1000,0))="",0,INDEX('Zmiany planu'!$H$4:$H$1000,MATCH(INT($A318)&amp;"#"&amp;COUNTIF('Zmiany planu'!$C$4:$C$1000,$A318),'Zmiany planu'!$L$4:$L$1000,0))))</f>
        <v/>
      </c>
      <c r="N318" s="53" t="n"/>
      <c r="O318" s="53" t="n"/>
      <c r="P318" s="54" t="n"/>
      <c r="Q318" s="55" t="n"/>
      <c r="R318" s="56">
        <f>IF(AND(N(P318)&gt;0,N(Q318)&gt;0),Q318/P318,"")</f>
        <v/>
      </c>
      <c r="S318" s="53" t="n"/>
      <c r="T318" s="53" t="n"/>
      <c r="U318" s="44">
        <f>IF(OR(N(S318)=0,N('Ustawienia'!$B$19)=0),"",IFERROR("Z"&amp;MATCH(S318,'Ustawienia'!$C$23:$C$27,1),"&lt;Z1"))</f>
        <v/>
      </c>
      <c r="V318" s="53" t="n"/>
      <c r="W318" s="44">
        <f>IF(AND(N(V318)&gt;0,N(Q318)&gt;0),ROUND(V318*Q318*1440,0),"")</f>
        <v/>
      </c>
      <c r="X318" s="53" t="n"/>
      <c r="Y318" s="53" t="n"/>
      <c r="Z318" s="53" t="n"/>
      <c r="AA318" s="57" t="n"/>
      <c r="AB318" s="53" t="n"/>
      <c r="AC318" s="58" t="n"/>
      <c r="AD318" s="57" t="n"/>
      <c r="AE318" s="53" t="n"/>
      <c r="AF318" s="58" t="n"/>
      <c r="AG318" s="53" t="n"/>
      <c r="AH318" s="58" t="n"/>
      <c r="AI318" s="58" t="n"/>
      <c r="AJ318" s="48" t="n"/>
    </row>
    <row r="319" ht="22" customHeight="1">
      <c r="A319" s="40" t="inlineStr">
        <is>
          <t>07.2027</t>
        </is>
      </c>
      <c r="B319" s="40" t="n"/>
      <c r="C319" s="40" t="n"/>
      <c r="D319" s="40" t="inlineStr">
        <is>
          <t>2027-07</t>
        </is>
      </c>
      <c r="E319" s="41">
        <f>SUMIFS($M$4:$M$1200,$D$4:$D$1200,$D319)</f>
        <v/>
      </c>
      <c r="F319" s="41">
        <f>SUMIFS($P$4:$P$1200,$D$4:$D$1200,$D319)</f>
        <v/>
      </c>
      <c r="G319" s="40" t="n"/>
      <c r="H319" s="42" t="inlineStr">
        <is>
          <t>LIPIEC 2027</t>
        </is>
      </c>
      <c r="I319" s="40" t="n"/>
      <c r="J319" s="40" t="n"/>
      <c r="K319" s="40" t="n"/>
      <c r="L319" s="40">
        <f>IF(E319&gt;0,"Realizacja miesiąca: "&amp;ROUND(F319/E319*100,0)&amp;"%  ·  treningi: "&amp;COUNTIFS($D$4:$D$1200,$D319,$P$4:$P$1200,"&gt;0")&amp;"  ·  zmiany planu: "&amp;COUNTIFS('Zmiany planu'!$M$4:$M$1000,$D319),"")</f>
        <v/>
      </c>
      <c r="M319" s="40" t="n"/>
      <c r="N319" s="40" t="n"/>
      <c r="O319" s="40" t="n"/>
      <c r="P319" s="40" t="n"/>
      <c r="Q319" s="40" t="n"/>
      <c r="R319" s="40" t="n"/>
      <c r="S319" s="40" t="n"/>
      <c r="T319" s="40" t="n"/>
      <c r="U319" s="40" t="n"/>
      <c r="V319" s="40" t="n"/>
      <c r="W319" s="40" t="n"/>
      <c r="X319" s="40" t="n"/>
      <c r="Y319" s="40" t="n"/>
      <c r="Z319" s="40" t="n"/>
      <c r="AA319" s="40" t="n"/>
      <c r="AB319" s="40" t="n"/>
      <c r="AC319" s="40" t="n"/>
      <c r="AD319" s="40" t="n"/>
      <c r="AE319" s="40" t="n"/>
      <c r="AF319" s="40" t="n"/>
      <c r="AG319" s="40" t="n"/>
      <c r="AH319" s="40" t="n"/>
      <c r="AI319" s="40" t="n"/>
      <c r="AJ319" s="40" t="n"/>
    </row>
    <row r="320" outlineLevel="1">
      <c r="A320" s="43" t="n">
        <v>46569</v>
      </c>
      <c r="B320" s="44">
        <f>CHOOSE(WEEKDAY(A320,2),"pon","wt","śr","czw","pt","sob","ndz")</f>
        <v/>
      </c>
      <c r="C320" s="45">
        <f>A320-WEEKDAY(A320,2)+1</f>
        <v/>
      </c>
      <c r="D320" s="44">
        <f>YEAR(A320)&amp;"-"&amp;TEXT(MONTH(A320),"00")</f>
        <v/>
      </c>
      <c r="E320" s="46" t="n"/>
      <c r="F320" s="46" t="n"/>
      <c r="G320" s="47" t="n"/>
      <c r="H320" s="48" t="n"/>
      <c r="I320" s="49" t="n"/>
      <c r="J320" s="47" t="n"/>
      <c r="K320" s="50">
        <f>IF(AND(H320="",I320="",COUNTIF('Zmiany planu'!$C$4:$C$1000,$A320)=0),"",1+COUNTIF('Zmiany planu'!$C$4:$C$1000,$A320))</f>
        <v/>
      </c>
      <c r="L320" s="51">
        <f>IF(COUNTIF('Zmiany planu'!$C$4:$C$1000,$A320)=0,IF(H320="","",H320),INDEX('Zmiany planu'!$G$4:$G$1000,MATCH(INT($A320)&amp;"#"&amp;COUNTIF('Zmiany planu'!$C$4:$C$1000,$A320),'Zmiany planu'!$L$4:$L$1000,0))&amp;"")</f>
        <v/>
      </c>
      <c r="M320" s="52">
        <f>IF(COUNTIF('Zmiany planu'!$C$4:$C$1000,$A320)=0,IF(I320="","",I320),IF(INDEX('Zmiany planu'!$H$4:$H$1000,MATCH(INT($A320)&amp;"#"&amp;COUNTIF('Zmiany planu'!$C$4:$C$1000,$A320),'Zmiany planu'!$L$4:$L$1000,0))="",0,INDEX('Zmiany planu'!$H$4:$H$1000,MATCH(INT($A320)&amp;"#"&amp;COUNTIF('Zmiany planu'!$C$4:$C$1000,$A320),'Zmiany planu'!$L$4:$L$1000,0))))</f>
        <v/>
      </c>
      <c r="N320" s="53" t="n"/>
      <c r="O320" s="53" t="n"/>
      <c r="P320" s="54" t="n"/>
      <c r="Q320" s="55" t="n"/>
      <c r="R320" s="56">
        <f>IF(AND(N(P320)&gt;0,N(Q320)&gt;0),Q320/P320,"")</f>
        <v/>
      </c>
      <c r="S320" s="53" t="n"/>
      <c r="T320" s="53" t="n"/>
      <c r="U320" s="44">
        <f>IF(OR(N(S320)=0,N('Ustawienia'!$B$19)=0),"",IFERROR("Z"&amp;MATCH(S320,'Ustawienia'!$C$23:$C$27,1),"&lt;Z1"))</f>
        <v/>
      </c>
      <c r="V320" s="53" t="n"/>
      <c r="W320" s="44">
        <f>IF(AND(N(V320)&gt;0,N(Q320)&gt;0),ROUND(V320*Q320*1440,0),"")</f>
        <v/>
      </c>
      <c r="X320" s="53" t="n"/>
      <c r="Y320" s="53" t="n"/>
      <c r="Z320" s="53" t="n"/>
      <c r="AA320" s="57" t="n"/>
      <c r="AB320" s="53" t="n"/>
      <c r="AC320" s="58" t="n"/>
      <c r="AD320" s="57" t="n"/>
      <c r="AE320" s="53" t="n"/>
      <c r="AF320" s="58" t="n"/>
      <c r="AG320" s="53" t="n"/>
      <c r="AH320" s="58" t="n"/>
      <c r="AI320" s="58" t="n"/>
      <c r="AJ320" s="48" t="n"/>
    </row>
    <row r="321" outlineLevel="1">
      <c r="A321" s="43" t="n">
        <v>46570</v>
      </c>
      <c r="B321" s="44">
        <f>CHOOSE(WEEKDAY(A321,2),"pon","wt","śr","czw","pt","sob","ndz")</f>
        <v/>
      </c>
      <c r="C321" s="45">
        <f>A321-WEEKDAY(A321,2)+1</f>
        <v/>
      </c>
      <c r="D321" s="44">
        <f>YEAR(A321)&amp;"-"&amp;TEXT(MONTH(A321),"00")</f>
        <v/>
      </c>
      <c r="E321" s="46" t="n"/>
      <c r="F321" s="46" t="n"/>
      <c r="G321" s="47" t="n"/>
      <c r="H321" s="48" t="n"/>
      <c r="I321" s="49" t="n"/>
      <c r="J321" s="47" t="n"/>
      <c r="K321" s="50">
        <f>IF(AND(H321="",I321="",COUNTIF('Zmiany planu'!$C$4:$C$1000,$A321)=0),"",1+COUNTIF('Zmiany planu'!$C$4:$C$1000,$A321))</f>
        <v/>
      </c>
      <c r="L321" s="51">
        <f>IF(COUNTIF('Zmiany planu'!$C$4:$C$1000,$A321)=0,IF(H321="","",H321),INDEX('Zmiany planu'!$G$4:$G$1000,MATCH(INT($A321)&amp;"#"&amp;COUNTIF('Zmiany planu'!$C$4:$C$1000,$A321),'Zmiany planu'!$L$4:$L$1000,0))&amp;"")</f>
        <v/>
      </c>
      <c r="M321" s="52">
        <f>IF(COUNTIF('Zmiany planu'!$C$4:$C$1000,$A321)=0,IF(I321="","",I321),IF(INDEX('Zmiany planu'!$H$4:$H$1000,MATCH(INT($A321)&amp;"#"&amp;COUNTIF('Zmiany planu'!$C$4:$C$1000,$A321),'Zmiany planu'!$L$4:$L$1000,0))="",0,INDEX('Zmiany planu'!$H$4:$H$1000,MATCH(INT($A321)&amp;"#"&amp;COUNTIF('Zmiany planu'!$C$4:$C$1000,$A321),'Zmiany planu'!$L$4:$L$1000,0))))</f>
        <v/>
      </c>
      <c r="N321" s="53" t="n"/>
      <c r="O321" s="53" t="n"/>
      <c r="P321" s="54" t="n"/>
      <c r="Q321" s="55" t="n"/>
      <c r="R321" s="56">
        <f>IF(AND(N(P321)&gt;0,N(Q321)&gt;0),Q321/P321,"")</f>
        <v/>
      </c>
      <c r="S321" s="53" t="n"/>
      <c r="T321" s="53" t="n"/>
      <c r="U321" s="44">
        <f>IF(OR(N(S321)=0,N('Ustawienia'!$B$19)=0),"",IFERROR("Z"&amp;MATCH(S321,'Ustawienia'!$C$23:$C$27,1),"&lt;Z1"))</f>
        <v/>
      </c>
      <c r="V321" s="53" t="n"/>
      <c r="W321" s="44">
        <f>IF(AND(N(V321)&gt;0,N(Q321)&gt;0),ROUND(V321*Q321*1440,0),"")</f>
        <v/>
      </c>
      <c r="X321" s="53" t="n"/>
      <c r="Y321" s="53" t="n"/>
      <c r="Z321" s="53" t="n"/>
      <c r="AA321" s="57" t="n"/>
      <c r="AB321" s="53" t="n"/>
      <c r="AC321" s="58" t="n"/>
      <c r="AD321" s="57" t="n"/>
      <c r="AE321" s="53" t="n"/>
      <c r="AF321" s="58" t="n"/>
      <c r="AG321" s="53" t="n"/>
      <c r="AH321" s="58" t="n"/>
      <c r="AI321" s="58" t="n"/>
      <c r="AJ321" s="48" t="n"/>
    </row>
    <row r="322" outlineLevel="1">
      <c r="A322" s="43" t="n">
        <v>46571</v>
      </c>
      <c r="B322" s="44">
        <f>CHOOSE(WEEKDAY(A322,2),"pon","wt","śr","czw","pt","sob","ndz")</f>
        <v/>
      </c>
      <c r="C322" s="45">
        <f>A322-WEEKDAY(A322,2)+1</f>
        <v/>
      </c>
      <c r="D322" s="44">
        <f>YEAR(A322)&amp;"-"&amp;TEXT(MONTH(A322),"00")</f>
        <v/>
      </c>
      <c r="E322" s="46" t="n"/>
      <c r="F322" s="46" t="n"/>
      <c r="G322" s="47" t="n"/>
      <c r="H322" s="48" t="n"/>
      <c r="I322" s="49" t="n"/>
      <c r="J322" s="47" t="n"/>
      <c r="K322" s="50">
        <f>IF(AND(H322="",I322="",COUNTIF('Zmiany planu'!$C$4:$C$1000,$A322)=0),"",1+COUNTIF('Zmiany planu'!$C$4:$C$1000,$A322))</f>
        <v/>
      </c>
      <c r="L322" s="51">
        <f>IF(COUNTIF('Zmiany planu'!$C$4:$C$1000,$A322)=0,IF(H322="","",H322),INDEX('Zmiany planu'!$G$4:$G$1000,MATCH(INT($A322)&amp;"#"&amp;COUNTIF('Zmiany planu'!$C$4:$C$1000,$A322),'Zmiany planu'!$L$4:$L$1000,0))&amp;"")</f>
        <v/>
      </c>
      <c r="M322" s="52">
        <f>IF(COUNTIF('Zmiany planu'!$C$4:$C$1000,$A322)=0,IF(I322="","",I322),IF(INDEX('Zmiany planu'!$H$4:$H$1000,MATCH(INT($A322)&amp;"#"&amp;COUNTIF('Zmiany planu'!$C$4:$C$1000,$A322),'Zmiany planu'!$L$4:$L$1000,0))="",0,INDEX('Zmiany planu'!$H$4:$H$1000,MATCH(INT($A322)&amp;"#"&amp;COUNTIF('Zmiany planu'!$C$4:$C$1000,$A322),'Zmiany planu'!$L$4:$L$1000,0))))</f>
        <v/>
      </c>
      <c r="N322" s="53" t="n"/>
      <c r="O322" s="53" t="n"/>
      <c r="P322" s="54" t="n"/>
      <c r="Q322" s="55" t="n"/>
      <c r="R322" s="56">
        <f>IF(AND(N(P322)&gt;0,N(Q322)&gt;0),Q322/P322,"")</f>
        <v/>
      </c>
      <c r="S322" s="53" t="n"/>
      <c r="T322" s="53" t="n"/>
      <c r="U322" s="44">
        <f>IF(OR(N(S322)=0,N('Ustawienia'!$B$19)=0),"",IFERROR("Z"&amp;MATCH(S322,'Ustawienia'!$C$23:$C$27,1),"&lt;Z1"))</f>
        <v/>
      </c>
      <c r="V322" s="53" t="n"/>
      <c r="W322" s="44">
        <f>IF(AND(N(V322)&gt;0,N(Q322)&gt;0),ROUND(V322*Q322*1440,0),"")</f>
        <v/>
      </c>
      <c r="X322" s="53" t="n"/>
      <c r="Y322" s="53" t="n"/>
      <c r="Z322" s="53" t="n"/>
      <c r="AA322" s="57" t="n"/>
      <c r="AB322" s="53" t="n"/>
      <c r="AC322" s="58" t="n"/>
      <c r="AD322" s="57" t="n"/>
      <c r="AE322" s="53" t="n"/>
      <c r="AF322" s="58" t="n"/>
      <c r="AG322" s="53" t="n"/>
      <c r="AH322" s="58" t="n"/>
      <c r="AI322" s="58" t="n"/>
      <c r="AJ322" s="48" t="n"/>
    </row>
    <row r="323" outlineLevel="1">
      <c r="A323" s="59" t="n">
        <v>46572</v>
      </c>
      <c r="B323" s="60">
        <f>CHOOSE(WEEKDAY(A323,2),"pon","wt","śr","czw","pt","sob","ndz")</f>
        <v/>
      </c>
      <c r="C323" s="61">
        <f>A323-WEEKDAY(A323,2)+1</f>
        <v/>
      </c>
      <c r="D323" s="60">
        <f>YEAR(A323)&amp;"-"&amp;TEXT(MONTH(A323),"00")</f>
        <v/>
      </c>
      <c r="E323" s="62">
        <f>SUMIFS($M$4:$M$1200,$C$4:$C$1200,$C323)</f>
        <v/>
      </c>
      <c r="F323" s="62">
        <f>SUMIFS($P$4:$P$1200,$C$4:$C$1200,$C323)</f>
        <v/>
      </c>
      <c r="G323" s="63" t="n"/>
      <c r="H323" s="64" t="n"/>
      <c r="I323" s="65" t="n"/>
      <c r="J323" s="63" t="n"/>
      <c r="K323" s="66">
        <f>IF(AND(H323="",I323="",COUNTIF('Zmiany planu'!$C$4:$C$1000,$A323)=0),"",1+COUNTIF('Zmiany planu'!$C$4:$C$1000,$A323))</f>
        <v/>
      </c>
      <c r="L323" s="67">
        <f>IF(COUNTIF('Zmiany planu'!$C$4:$C$1000,$A323)=0,IF(H323="","",H323),INDEX('Zmiany planu'!$G$4:$G$1000,MATCH(INT($A323)&amp;"#"&amp;COUNTIF('Zmiany planu'!$C$4:$C$1000,$A323),'Zmiany planu'!$L$4:$L$1000,0))&amp;"")</f>
        <v/>
      </c>
      <c r="M323" s="68">
        <f>IF(COUNTIF('Zmiany planu'!$C$4:$C$1000,$A323)=0,IF(I323="","",I323),IF(INDEX('Zmiany planu'!$H$4:$H$1000,MATCH(INT($A323)&amp;"#"&amp;COUNTIF('Zmiany planu'!$C$4:$C$1000,$A323),'Zmiany planu'!$L$4:$L$1000,0))="",0,INDEX('Zmiany planu'!$H$4:$H$1000,MATCH(INT($A323)&amp;"#"&amp;COUNTIF('Zmiany planu'!$C$4:$C$1000,$A323),'Zmiany planu'!$L$4:$L$1000,0))))</f>
        <v/>
      </c>
      <c r="N323" s="69" t="n"/>
      <c r="O323" s="69" t="n"/>
      <c r="P323" s="70" t="n"/>
      <c r="Q323" s="71" t="n"/>
      <c r="R323" s="72">
        <f>IF(AND(N(P323)&gt;0,N(Q323)&gt;0),Q323/P323,"")</f>
        <v/>
      </c>
      <c r="S323" s="69" t="n"/>
      <c r="T323" s="69" t="n"/>
      <c r="U323" s="60">
        <f>IF(OR(N(S323)=0,N('Ustawienia'!$B$19)=0),"",IFERROR("Z"&amp;MATCH(S323,'Ustawienia'!$C$23:$C$27,1),"&lt;Z1"))</f>
        <v/>
      </c>
      <c r="V323" s="69" t="n"/>
      <c r="W323" s="60">
        <f>IF(AND(N(V323)&gt;0,N(Q323)&gt;0),ROUND(V323*Q323*1440,0),"")</f>
        <v/>
      </c>
      <c r="X323" s="69" t="n"/>
      <c r="Y323" s="69" t="n"/>
      <c r="Z323" s="69" t="n"/>
      <c r="AA323" s="73" t="n"/>
      <c r="AB323" s="69" t="n"/>
      <c r="AC323" s="74" t="n"/>
      <c r="AD323" s="73" t="n"/>
      <c r="AE323" s="69" t="n"/>
      <c r="AF323" s="74" t="n"/>
      <c r="AG323" s="69" t="n"/>
      <c r="AH323" s="74" t="n"/>
      <c r="AI323" s="74" t="n"/>
      <c r="AJ323" s="64" t="n"/>
    </row>
    <row r="324" outlineLevel="1">
      <c r="A324" s="43" t="n">
        <v>46573</v>
      </c>
      <c r="B324" s="44">
        <f>CHOOSE(WEEKDAY(A324,2),"pon","wt","śr","czw","pt","sob","ndz")</f>
        <v/>
      </c>
      <c r="C324" s="45">
        <f>A324-WEEKDAY(A324,2)+1</f>
        <v/>
      </c>
      <c r="D324" s="44">
        <f>YEAR(A324)&amp;"-"&amp;TEXT(MONTH(A324),"00")</f>
        <v/>
      </c>
      <c r="E324" s="46" t="n"/>
      <c r="F324" s="46" t="n"/>
      <c r="G324" s="47" t="n"/>
      <c r="H324" s="48" t="n"/>
      <c r="I324" s="49" t="n"/>
      <c r="J324" s="47" t="n"/>
      <c r="K324" s="50">
        <f>IF(AND(H324="",I324="",COUNTIF('Zmiany planu'!$C$4:$C$1000,$A324)=0),"",1+COUNTIF('Zmiany planu'!$C$4:$C$1000,$A324))</f>
        <v/>
      </c>
      <c r="L324" s="51">
        <f>IF(COUNTIF('Zmiany planu'!$C$4:$C$1000,$A324)=0,IF(H324="","",H324),INDEX('Zmiany planu'!$G$4:$G$1000,MATCH(INT($A324)&amp;"#"&amp;COUNTIF('Zmiany planu'!$C$4:$C$1000,$A324),'Zmiany planu'!$L$4:$L$1000,0))&amp;"")</f>
        <v/>
      </c>
      <c r="M324" s="52">
        <f>IF(COUNTIF('Zmiany planu'!$C$4:$C$1000,$A324)=0,IF(I324="","",I324),IF(INDEX('Zmiany planu'!$H$4:$H$1000,MATCH(INT($A324)&amp;"#"&amp;COUNTIF('Zmiany planu'!$C$4:$C$1000,$A324),'Zmiany planu'!$L$4:$L$1000,0))="",0,INDEX('Zmiany planu'!$H$4:$H$1000,MATCH(INT($A324)&amp;"#"&amp;COUNTIF('Zmiany planu'!$C$4:$C$1000,$A324),'Zmiany planu'!$L$4:$L$1000,0))))</f>
        <v/>
      </c>
      <c r="N324" s="53" t="n"/>
      <c r="O324" s="53" t="n"/>
      <c r="P324" s="54" t="n"/>
      <c r="Q324" s="55" t="n"/>
      <c r="R324" s="56">
        <f>IF(AND(N(P324)&gt;0,N(Q324)&gt;0),Q324/P324,"")</f>
        <v/>
      </c>
      <c r="S324" s="53" t="n"/>
      <c r="T324" s="53" t="n"/>
      <c r="U324" s="44">
        <f>IF(OR(N(S324)=0,N('Ustawienia'!$B$19)=0),"",IFERROR("Z"&amp;MATCH(S324,'Ustawienia'!$C$23:$C$27,1),"&lt;Z1"))</f>
        <v/>
      </c>
      <c r="V324" s="53" t="n"/>
      <c r="W324" s="44">
        <f>IF(AND(N(V324)&gt;0,N(Q324)&gt;0),ROUND(V324*Q324*1440,0),"")</f>
        <v/>
      </c>
      <c r="X324" s="53" t="n"/>
      <c r="Y324" s="53" t="n"/>
      <c r="Z324" s="53" t="n"/>
      <c r="AA324" s="57" t="n"/>
      <c r="AB324" s="53" t="n"/>
      <c r="AC324" s="58" t="n"/>
      <c r="AD324" s="57" t="n"/>
      <c r="AE324" s="53" t="n"/>
      <c r="AF324" s="58" t="n"/>
      <c r="AG324" s="53" t="n"/>
      <c r="AH324" s="58" t="n"/>
      <c r="AI324" s="58" t="n"/>
      <c r="AJ324" s="48" t="n"/>
    </row>
    <row r="325" outlineLevel="1">
      <c r="A325" s="43" t="n">
        <v>46574</v>
      </c>
      <c r="B325" s="44">
        <f>CHOOSE(WEEKDAY(A325,2),"pon","wt","śr","czw","pt","sob","ndz")</f>
        <v/>
      </c>
      <c r="C325" s="45">
        <f>A325-WEEKDAY(A325,2)+1</f>
        <v/>
      </c>
      <c r="D325" s="44">
        <f>YEAR(A325)&amp;"-"&amp;TEXT(MONTH(A325),"00")</f>
        <v/>
      </c>
      <c r="E325" s="46" t="n"/>
      <c r="F325" s="46" t="n"/>
      <c r="G325" s="47" t="n"/>
      <c r="H325" s="48" t="n"/>
      <c r="I325" s="49" t="n"/>
      <c r="J325" s="47" t="n"/>
      <c r="K325" s="50">
        <f>IF(AND(H325="",I325="",COUNTIF('Zmiany planu'!$C$4:$C$1000,$A325)=0),"",1+COUNTIF('Zmiany planu'!$C$4:$C$1000,$A325))</f>
        <v/>
      </c>
      <c r="L325" s="51">
        <f>IF(COUNTIF('Zmiany planu'!$C$4:$C$1000,$A325)=0,IF(H325="","",H325),INDEX('Zmiany planu'!$G$4:$G$1000,MATCH(INT($A325)&amp;"#"&amp;COUNTIF('Zmiany planu'!$C$4:$C$1000,$A325),'Zmiany planu'!$L$4:$L$1000,0))&amp;"")</f>
        <v/>
      </c>
      <c r="M325" s="52">
        <f>IF(COUNTIF('Zmiany planu'!$C$4:$C$1000,$A325)=0,IF(I325="","",I325),IF(INDEX('Zmiany planu'!$H$4:$H$1000,MATCH(INT($A325)&amp;"#"&amp;COUNTIF('Zmiany planu'!$C$4:$C$1000,$A325),'Zmiany planu'!$L$4:$L$1000,0))="",0,INDEX('Zmiany planu'!$H$4:$H$1000,MATCH(INT($A325)&amp;"#"&amp;COUNTIF('Zmiany planu'!$C$4:$C$1000,$A325),'Zmiany planu'!$L$4:$L$1000,0))))</f>
        <v/>
      </c>
      <c r="N325" s="53" t="n"/>
      <c r="O325" s="53" t="n"/>
      <c r="P325" s="54" t="n"/>
      <c r="Q325" s="55" t="n"/>
      <c r="R325" s="56">
        <f>IF(AND(N(P325)&gt;0,N(Q325)&gt;0),Q325/P325,"")</f>
        <v/>
      </c>
      <c r="S325" s="53" t="n"/>
      <c r="T325" s="53" t="n"/>
      <c r="U325" s="44">
        <f>IF(OR(N(S325)=0,N('Ustawienia'!$B$19)=0),"",IFERROR("Z"&amp;MATCH(S325,'Ustawienia'!$C$23:$C$27,1),"&lt;Z1"))</f>
        <v/>
      </c>
      <c r="V325" s="53" t="n"/>
      <c r="W325" s="44">
        <f>IF(AND(N(V325)&gt;0,N(Q325)&gt;0),ROUND(V325*Q325*1440,0),"")</f>
        <v/>
      </c>
      <c r="X325" s="53" t="n"/>
      <c r="Y325" s="53" t="n"/>
      <c r="Z325" s="53" t="n"/>
      <c r="AA325" s="57" t="n"/>
      <c r="AB325" s="53" t="n"/>
      <c r="AC325" s="58" t="n"/>
      <c r="AD325" s="57" t="n"/>
      <c r="AE325" s="53" t="n"/>
      <c r="AF325" s="58" t="n"/>
      <c r="AG325" s="53" t="n"/>
      <c r="AH325" s="58" t="n"/>
      <c r="AI325" s="58" t="n"/>
      <c r="AJ325" s="48" t="n"/>
    </row>
    <row r="326" outlineLevel="1">
      <c r="A326" s="43" t="n">
        <v>46575</v>
      </c>
      <c r="B326" s="44">
        <f>CHOOSE(WEEKDAY(A326,2),"pon","wt","śr","czw","pt","sob","ndz")</f>
        <v/>
      </c>
      <c r="C326" s="45">
        <f>A326-WEEKDAY(A326,2)+1</f>
        <v/>
      </c>
      <c r="D326" s="44">
        <f>YEAR(A326)&amp;"-"&amp;TEXT(MONTH(A326),"00")</f>
        <v/>
      </c>
      <c r="E326" s="46" t="n"/>
      <c r="F326" s="46" t="n"/>
      <c r="G326" s="47" t="n"/>
      <c r="H326" s="48" t="n"/>
      <c r="I326" s="49" t="n"/>
      <c r="J326" s="47" t="n"/>
      <c r="K326" s="50">
        <f>IF(AND(H326="",I326="",COUNTIF('Zmiany planu'!$C$4:$C$1000,$A326)=0),"",1+COUNTIF('Zmiany planu'!$C$4:$C$1000,$A326))</f>
        <v/>
      </c>
      <c r="L326" s="51">
        <f>IF(COUNTIF('Zmiany planu'!$C$4:$C$1000,$A326)=0,IF(H326="","",H326),INDEX('Zmiany planu'!$G$4:$G$1000,MATCH(INT($A326)&amp;"#"&amp;COUNTIF('Zmiany planu'!$C$4:$C$1000,$A326),'Zmiany planu'!$L$4:$L$1000,0))&amp;"")</f>
        <v/>
      </c>
      <c r="M326" s="52">
        <f>IF(COUNTIF('Zmiany planu'!$C$4:$C$1000,$A326)=0,IF(I326="","",I326),IF(INDEX('Zmiany planu'!$H$4:$H$1000,MATCH(INT($A326)&amp;"#"&amp;COUNTIF('Zmiany planu'!$C$4:$C$1000,$A326),'Zmiany planu'!$L$4:$L$1000,0))="",0,INDEX('Zmiany planu'!$H$4:$H$1000,MATCH(INT($A326)&amp;"#"&amp;COUNTIF('Zmiany planu'!$C$4:$C$1000,$A326),'Zmiany planu'!$L$4:$L$1000,0))))</f>
        <v/>
      </c>
      <c r="N326" s="53" t="n"/>
      <c r="O326" s="53" t="n"/>
      <c r="P326" s="54" t="n"/>
      <c r="Q326" s="55" t="n"/>
      <c r="R326" s="56">
        <f>IF(AND(N(P326)&gt;0,N(Q326)&gt;0),Q326/P326,"")</f>
        <v/>
      </c>
      <c r="S326" s="53" t="n"/>
      <c r="T326" s="53" t="n"/>
      <c r="U326" s="44">
        <f>IF(OR(N(S326)=0,N('Ustawienia'!$B$19)=0),"",IFERROR("Z"&amp;MATCH(S326,'Ustawienia'!$C$23:$C$27,1),"&lt;Z1"))</f>
        <v/>
      </c>
      <c r="V326" s="53" t="n"/>
      <c r="W326" s="44">
        <f>IF(AND(N(V326)&gt;0,N(Q326)&gt;0),ROUND(V326*Q326*1440,0),"")</f>
        <v/>
      </c>
      <c r="X326" s="53" t="n"/>
      <c r="Y326" s="53" t="n"/>
      <c r="Z326" s="53" t="n"/>
      <c r="AA326" s="57" t="n"/>
      <c r="AB326" s="53" t="n"/>
      <c r="AC326" s="58" t="n"/>
      <c r="AD326" s="57" t="n"/>
      <c r="AE326" s="53" t="n"/>
      <c r="AF326" s="58" t="n"/>
      <c r="AG326" s="53" t="n"/>
      <c r="AH326" s="58" t="n"/>
      <c r="AI326" s="58" t="n"/>
      <c r="AJ326" s="48" t="n"/>
    </row>
    <row r="327" outlineLevel="1">
      <c r="A327" s="43" t="n">
        <v>46576</v>
      </c>
      <c r="B327" s="44">
        <f>CHOOSE(WEEKDAY(A327,2),"pon","wt","śr","czw","pt","sob","ndz")</f>
        <v/>
      </c>
      <c r="C327" s="45">
        <f>A327-WEEKDAY(A327,2)+1</f>
        <v/>
      </c>
      <c r="D327" s="44">
        <f>YEAR(A327)&amp;"-"&amp;TEXT(MONTH(A327),"00")</f>
        <v/>
      </c>
      <c r="E327" s="46" t="n"/>
      <c r="F327" s="46" t="n"/>
      <c r="G327" s="47" t="n"/>
      <c r="H327" s="48" t="n"/>
      <c r="I327" s="49" t="n"/>
      <c r="J327" s="47" t="n"/>
      <c r="K327" s="50">
        <f>IF(AND(H327="",I327="",COUNTIF('Zmiany planu'!$C$4:$C$1000,$A327)=0),"",1+COUNTIF('Zmiany planu'!$C$4:$C$1000,$A327))</f>
        <v/>
      </c>
      <c r="L327" s="51">
        <f>IF(COUNTIF('Zmiany planu'!$C$4:$C$1000,$A327)=0,IF(H327="","",H327),INDEX('Zmiany planu'!$G$4:$G$1000,MATCH(INT($A327)&amp;"#"&amp;COUNTIF('Zmiany planu'!$C$4:$C$1000,$A327),'Zmiany planu'!$L$4:$L$1000,0))&amp;"")</f>
        <v/>
      </c>
      <c r="M327" s="52">
        <f>IF(COUNTIF('Zmiany planu'!$C$4:$C$1000,$A327)=0,IF(I327="","",I327),IF(INDEX('Zmiany planu'!$H$4:$H$1000,MATCH(INT($A327)&amp;"#"&amp;COUNTIF('Zmiany planu'!$C$4:$C$1000,$A327),'Zmiany planu'!$L$4:$L$1000,0))="",0,INDEX('Zmiany planu'!$H$4:$H$1000,MATCH(INT($A327)&amp;"#"&amp;COUNTIF('Zmiany planu'!$C$4:$C$1000,$A327),'Zmiany planu'!$L$4:$L$1000,0))))</f>
        <v/>
      </c>
      <c r="N327" s="53" t="n"/>
      <c r="O327" s="53" t="n"/>
      <c r="P327" s="54" t="n"/>
      <c r="Q327" s="55" t="n"/>
      <c r="R327" s="56">
        <f>IF(AND(N(P327)&gt;0,N(Q327)&gt;0),Q327/P327,"")</f>
        <v/>
      </c>
      <c r="S327" s="53" t="n"/>
      <c r="T327" s="53" t="n"/>
      <c r="U327" s="44">
        <f>IF(OR(N(S327)=0,N('Ustawienia'!$B$19)=0),"",IFERROR("Z"&amp;MATCH(S327,'Ustawienia'!$C$23:$C$27,1),"&lt;Z1"))</f>
        <v/>
      </c>
      <c r="V327" s="53" t="n"/>
      <c r="W327" s="44">
        <f>IF(AND(N(V327)&gt;0,N(Q327)&gt;0),ROUND(V327*Q327*1440,0),"")</f>
        <v/>
      </c>
      <c r="X327" s="53" t="n"/>
      <c r="Y327" s="53" t="n"/>
      <c r="Z327" s="53" t="n"/>
      <c r="AA327" s="57" t="n"/>
      <c r="AB327" s="53" t="n"/>
      <c r="AC327" s="58" t="n"/>
      <c r="AD327" s="57" t="n"/>
      <c r="AE327" s="53" t="n"/>
      <c r="AF327" s="58" t="n"/>
      <c r="AG327" s="53" t="n"/>
      <c r="AH327" s="58" t="n"/>
      <c r="AI327" s="58" t="n"/>
      <c r="AJ327" s="48" t="n"/>
    </row>
    <row r="328" outlineLevel="1">
      <c r="A328" s="43" t="n">
        <v>46577</v>
      </c>
      <c r="B328" s="44">
        <f>CHOOSE(WEEKDAY(A328,2),"pon","wt","śr","czw","pt","sob","ndz")</f>
        <v/>
      </c>
      <c r="C328" s="45">
        <f>A328-WEEKDAY(A328,2)+1</f>
        <v/>
      </c>
      <c r="D328" s="44">
        <f>YEAR(A328)&amp;"-"&amp;TEXT(MONTH(A328),"00")</f>
        <v/>
      </c>
      <c r="E328" s="46" t="n"/>
      <c r="F328" s="46" t="n"/>
      <c r="G328" s="47" t="n"/>
      <c r="H328" s="48" t="n"/>
      <c r="I328" s="49" t="n"/>
      <c r="J328" s="47" t="n"/>
      <c r="K328" s="50">
        <f>IF(AND(H328="",I328="",COUNTIF('Zmiany planu'!$C$4:$C$1000,$A328)=0),"",1+COUNTIF('Zmiany planu'!$C$4:$C$1000,$A328))</f>
        <v/>
      </c>
      <c r="L328" s="51">
        <f>IF(COUNTIF('Zmiany planu'!$C$4:$C$1000,$A328)=0,IF(H328="","",H328),INDEX('Zmiany planu'!$G$4:$G$1000,MATCH(INT($A328)&amp;"#"&amp;COUNTIF('Zmiany planu'!$C$4:$C$1000,$A328),'Zmiany planu'!$L$4:$L$1000,0))&amp;"")</f>
        <v/>
      </c>
      <c r="M328" s="52">
        <f>IF(COUNTIF('Zmiany planu'!$C$4:$C$1000,$A328)=0,IF(I328="","",I328),IF(INDEX('Zmiany planu'!$H$4:$H$1000,MATCH(INT($A328)&amp;"#"&amp;COUNTIF('Zmiany planu'!$C$4:$C$1000,$A328),'Zmiany planu'!$L$4:$L$1000,0))="",0,INDEX('Zmiany planu'!$H$4:$H$1000,MATCH(INT($A328)&amp;"#"&amp;COUNTIF('Zmiany planu'!$C$4:$C$1000,$A328),'Zmiany planu'!$L$4:$L$1000,0))))</f>
        <v/>
      </c>
      <c r="N328" s="53" t="n"/>
      <c r="O328" s="53" t="n"/>
      <c r="P328" s="54" t="n"/>
      <c r="Q328" s="55" t="n"/>
      <c r="R328" s="56">
        <f>IF(AND(N(P328)&gt;0,N(Q328)&gt;0),Q328/P328,"")</f>
        <v/>
      </c>
      <c r="S328" s="53" t="n"/>
      <c r="T328" s="53" t="n"/>
      <c r="U328" s="44">
        <f>IF(OR(N(S328)=0,N('Ustawienia'!$B$19)=0),"",IFERROR("Z"&amp;MATCH(S328,'Ustawienia'!$C$23:$C$27,1),"&lt;Z1"))</f>
        <v/>
      </c>
      <c r="V328" s="53" t="n"/>
      <c r="W328" s="44">
        <f>IF(AND(N(V328)&gt;0,N(Q328)&gt;0),ROUND(V328*Q328*1440,0),"")</f>
        <v/>
      </c>
      <c r="X328" s="53" t="n"/>
      <c r="Y328" s="53" t="n"/>
      <c r="Z328" s="53" t="n"/>
      <c r="AA328" s="57" t="n"/>
      <c r="AB328" s="53" t="n"/>
      <c r="AC328" s="58" t="n"/>
      <c r="AD328" s="57" t="n"/>
      <c r="AE328" s="53" t="n"/>
      <c r="AF328" s="58" t="n"/>
      <c r="AG328" s="53" t="n"/>
      <c r="AH328" s="58" t="n"/>
      <c r="AI328" s="58" t="n"/>
      <c r="AJ328" s="48" t="n"/>
    </row>
    <row r="329" outlineLevel="1">
      <c r="A329" s="43" t="n">
        <v>46578</v>
      </c>
      <c r="B329" s="44">
        <f>CHOOSE(WEEKDAY(A329,2),"pon","wt","śr","czw","pt","sob","ndz")</f>
        <v/>
      </c>
      <c r="C329" s="45">
        <f>A329-WEEKDAY(A329,2)+1</f>
        <v/>
      </c>
      <c r="D329" s="44">
        <f>YEAR(A329)&amp;"-"&amp;TEXT(MONTH(A329),"00")</f>
        <v/>
      </c>
      <c r="E329" s="46" t="n"/>
      <c r="F329" s="46" t="n"/>
      <c r="G329" s="47" t="n"/>
      <c r="H329" s="48" t="n"/>
      <c r="I329" s="49" t="n"/>
      <c r="J329" s="47" t="n"/>
      <c r="K329" s="50">
        <f>IF(AND(H329="",I329="",COUNTIF('Zmiany planu'!$C$4:$C$1000,$A329)=0),"",1+COUNTIF('Zmiany planu'!$C$4:$C$1000,$A329))</f>
        <v/>
      </c>
      <c r="L329" s="51">
        <f>IF(COUNTIF('Zmiany planu'!$C$4:$C$1000,$A329)=0,IF(H329="","",H329),INDEX('Zmiany planu'!$G$4:$G$1000,MATCH(INT($A329)&amp;"#"&amp;COUNTIF('Zmiany planu'!$C$4:$C$1000,$A329),'Zmiany planu'!$L$4:$L$1000,0))&amp;"")</f>
        <v/>
      </c>
      <c r="M329" s="52">
        <f>IF(COUNTIF('Zmiany planu'!$C$4:$C$1000,$A329)=0,IF(I329="","",I329),IF(INDEX('Zmiany planu'!$H$4:$H$1000,MATCH(INT($A329)&amp;"#"&amp;COUNTIF('Zmiany planu'!$C$4:$C$1000,$A329),'Zmiany planu'!$L$4:$L$1000,0))="",0,INDEX('Zmiany planu'!$H$4:$H$1000,MATCH(INT($A329)&amp;"#"&amp;COUNTIF('Zmiany planu'!$C$4:$C$1000,$A329),'Zmiany planu'!$L$4:$L$1000,0))))</f>
        <v/>
      </c>
      <c r="N329" s="53" t="n"/>
      <c r="O329" s="53" t="n"/>
      <c r="P329" s="54" t="n"/>
      <c r="Q329" s="55" t="n"/>
      <c r="R329" s="56">
        <f>IF(AND(N(P329)&gt;0,N(Q329)&gt;0),Q329/P329,"")</f>
        <v/>
      </c>
      <c r="S329" s="53" t="n"/>
      <c r="T329" s="53" t="n"/>
      <c r="U329" s="44">
        <f>IF(OR(N(S329)=0,N('Ustawienia'!$B$19)=0),"",IFERROR("Z"&amp;MATCH(S329,'Ustawienia'!$C$23:$C$27,1),"&lt;Z1"))</f>
        <v/>
      </c>
      <c r="V329" s="53" t="n"/>
      <c r="W329" s="44">
        <f>IF(AND(N(V329)&gt;0,N(Q329)&gt;0),ROUND(V329*Q329*1440,0),"")</f>
        <v/>
      </c>
      <c r="X329" s="53" t="n"/>
      <c r="Y329" s="53" t="n"/>
      <c r="Z329" s="53" t="n"/>
      <c r="AA329" s="57" t="n"/>
      <c r="AB329" s="53" t="n"/>
      <c r="AC329" s="58" t="n"/>
      <c r="AD329" s="57" t="n"/>
      <c r="AE329" s="53" t="n"/>
      <c r="AF329" s="58" t="n"/>
      <c r="AG329" s="53" t="n"/>
      <c r="AH329" s="58" t="n"/>
      <c r="AI329" s="58" t="n"/>
      <c r="AJ329" s="48" t="n"/>
    </row>
    <row r="330" outlineLevel="1">
      <c r="A330" s="59" t="n">
        <v>46579</v>
      </c>
      <c r="B330" s="60">
        <f>CHOOSE(WEEKDAY(A330,2),"pon","wt","śr","czw","pt","sob","ndz")</f>
        <v/>
      </c>
      <c r="C330" s="61">
        <f>A330-WEEKDAY(A330,2)+1</f>
        <v/>
      </c>
      <c r="D330" s="60">
        <f>YEAR(A330)&amp;"-"&amp;TEXT(MONTH(A330),"00")</f>
        <v/>
      </c>
      <c r="E330" s="62">
        <f>SUMIFS($M$4:$M$1200,$C$4:$C$1200,$C330)</f>
        <v/>
      </c>
      <c r="F330" s="62">
        <f>SUMIFS($P$4:$P$1200,$C$4:$C$1200,$C330)</f>
        <v/>
      </c>
      <c r="G330" s="63" t="n"/>
      <c r="H330" s="64" t="n"/>
      <c r="I330" s="65" t="n"/>
      <c r="J330" s="63" t="n"/>
      <c r="K330" s="66">
        <f>IF(AND(H330="",I330="",COUNTIF('Zmiany planu'!$C$4:$C$1000,$A330)=0),"",1+COUNTIF('Zmiany planu'!$C$4:$C$1000,$A330))</f>
        <v/>
      </c>
      <c r="L330" s="67">
        <f>IF(COUNTIF('Zmiany planu'!$C$4:$C$1000,$A330)=0,IF(H330="","",H330),INDEX('Zmiany planu'!$G$4:$G$1000,MATCH(INT($A330)&amp;"#"&amp;COUNTIF('Zmiany planu'!$C$4:$C$1000,$A330),'Zmiany planu'!$L$4:$L$1000,0))&amp;"")</f>
        <v/>
      </c>
      <c r="M330" s="68">
        <f>IF(COUNTIF('Zmiany planu'!$C$4:$C$1000,$A330)=0,IF(I330="","",I330),IF(INDEX('Zmiany planu'!$H$4:$H$1000,MATCH(INT($A330)&amp;"#"&amp;COUNTIF('Zmiany planu'!$C$4:$C$1000,$A330),'Zmiany planu'!$L$4:$L$1000,0))="",0,INDEX('Zmiany planu'!$H$4:$H$1000,MATCH(INT($A330)&amp;"#"&amp;COUNTIF('Zmiany planu'!$C$4:$C$1000,$A330),'Zmiany planu'!$L$4:$L$1000,0))))</f>
        <v/>
      </c>
      <c r="N330" s="69" t="n"/>
      <c r="O330" s="69" t="n"/>
      <c r="P330" s="70" t="n"/>
      <c r="Q330" s="71" t="n"/>
      <c r="R330" s="72">
        <f>IF(AND(N(P330)&gt;0,N(Q330)&gt;0),Q330/P330,"")</f>
        <v/>
      </c>
      <c r="S330" s="69" t="n"/>
      <c r="T330" s="69" t="n"/>
      <c r="U330" s="60">
        <f>IF(OR(N(S330)=0,N('Ustawienia'!$B$19)=0),"",IFERROR("Z"&amp;MATCH(S330,'Ustawienia'!$C$23:$C$27,1),"&lt;Z1"))</f>
        <v/>
      </c>
      <c r="V330" s="69" t="n"/>
      <c r="W330" s="60">
        <f>IF(AND(N(V330)&gt;0,N(Q330)&gt;0),ROUND(V330*Q330*1440,0),"")</f>
        <v/>
      </c>
      <c r="X330" s="69" t="n"/>
      <c r="Y330" s="69" t="n"/>
      <c r="Z330" s="69" t="n"/>
      <c r="AA330" s="73" t="n"/>
      <c r="AB330" s="69" t="n"/>
      <c r="AC330" s="74" t="n"/>
      <c r="AD330" s="73" t="n"/>
      <c r="AE330" s="69" t="n"/>
      <c r="AF330" s="74" t="n"/>
      <c r="AG330" s="69" t="n"/>
      <c r="AH330" s="74" t="n"/>
      <c r="AI330" s="74" t="n"/>
      <c r="AJ330" s="64" t="n"/>
    </row>
    <row r="331" outlineLevel="1">
      <c r="A331" s="43" t="n">
        <v>46580</v>
      </c>
      <c r="B331" s="44">
        <f>CHOOSE(WEEKDAY(A331,2),"pon","wt","śr","czw","pt","sob","ndz")</f>
        <v/>
      </c>
      <c r="C331" s="45">
        <f>A331-WEEKDAY(A331,2)+1</f>
        <v/>
      </c>
      <c r="D331" s="44">
        <f>YEAR(A331)&amp;"-"&amp;TEXT(MONTH(A331),"00")</f>
        <v/>
      </c>
      <c r="E331" s="46" t="n"/>
      <c r="F331" s="46" t="n"/>
      <c r="G331" s="47" t="n"/>
      <c r="H331" s="48" t="n"/>
      <c r="I331" s="49" t="n"/>
      <c r="J331" s="47" t="n"/>
      <c r="K331" s="50">
        <f>IF(AND(H331="",I331="",COUNTIF('Zmiany planu'!$C$4:$C$1000,$A331)=0),"",1+COUNTIF('Zmiany planu'!$C$4:$C$1000,$A331))</f>
        <v/>
      </c>
      <c r="L331" s="51">
        <f>IF(COUNTIF('Zmiany planu'!$C$4:$C$1000,$A331)=0,IF(H331="","",H331),INDEX('Zmiany planu'!$G$4:$G$1000,MATCH(INT($A331)&amp;"#"&amp;COUNTIF('Zmiany planu'!$C$4:$C$1000,$A331),'Zmiany planu'!$L$4:$L$1000,0))&amp;"")</f>
        <v/>
      </c>
      <c r="M331" s="52">
        <f>IF(COUNTIF('Zmiany planu'!$C$4:$C$1000,$A331)=0,IF(I331="","",I331),IF(INDEX('Zmiany planu'!$H$4:$H$1000,MATCH(INT($A331)&amp;"#"&amp;COUNTIF('Zmiany planu'!$C$4:$C$1000,$A331),'Zmiany planu'!$L$4:$L$1000,0))="",0,INDEX('Zmiany planu'!$H$4:$H$1000,MATCH(INT($A331)&amp;"#"&amp;COUNTIF('Zmiany planu'!$C$4:$C$1000,$A331),'Zmiany planu'!$L$4:$L$1000,0))))</f>
        <v/>
      </c>
      <c r="N331" s="53" t="n"/>
      <c r="O331" s="53" t="n"/>
      <c r="P331" s="54" t="n"/>
      <c r="Q331" s="55" t="n"/>
      <c r="R331" s="56">
        <f>IF(AND(N(P331)&gt;0,N(Q331)&gt;0),Q331/P331,"")</f>
        <v/>
      </c>
      <c r="S331" s="53" t="n"/>
      <c r="T331" s="53" t="n"/>
      <c r="U331" s="44">
        <f>IF(OR(N(S331)=0,N('Ustawienia'!$B$19)=0),"",IFERROR("Z"&amp;MATCH(S331,'Ustawienia'!$C$23:$C$27,1),"&lt;Z1"))</f>
        <v/>
      </c>
      <c r="V331" s="53" t="n"/>
      <c r="W331" s="44">
        <f>IF(AND(N(V331)&gt;0,N(Q331)&gt;0),ROUND(V331*Q331*1440,0),"")</f>
        <v/>
      </c>
      <c r="X331" s="53" t="n"/>
      <c r="Y331" s="53" t="n"/>
      <c r="Z331" s="53" t="n"/>
      <c r="AA331" s="57" t="n"/>
      <c r="AB331" s="53" t="n"/>
      <c r="AC331" s="58" t="n"/>
      <c r="AD331" s="57" t="n"/>
      <c r="AE331" s="53" t="n"/>
      <c r="AF331" s="58" t="n"/>
      <c r="AG331" s="53" t="n"/>
      <c r="AH331" s="58" t="n"/>
      <c r="AI331" s="58" t="n"/>
      <c r="AJ331" s="48" t="n"/>
    </row>
    <row r="332" outlineLevel="1">
      <c r="A332" s="43" t="n">
        <v>46581</v>
      </c>
      <c r="B332" s="44">
        <f>CHOOSE(WEEKDAY(A332,2),"pon","wt","śr","czw","pt","sob","ndz")</f>
        <v/>
      </c>
      <c r="C332" s="45">
        <f>A332-WEEKDAY(A332,2)+1</f>
        <v/>
      </c>
      <c r="D332" s="44">
        <f>YEAR(A332)&amp;"-"&amp;TEXT(MONTH(A332),"00")</f>
        <v/>
      </c>
      <c r="E332" s="46" t="n"/>
      <c r="F332" s="46" t="n"/>
      <c r="G332" s="47" t="n"/>
      <c r="H332" s="48" t="n"/>
      <c r="I332" s="49" t="n"/>
      <c r="J332" s="47" t="n"/>
      <c r="K332" s="50">
        <f>IF(AND(H332="",I332="",COUNTIF('Zmiany planu'!$C$4:$C$1000,$A332)=0),"",1+COUNTIF('Zmiany planu'!$C$4:$C$1000,$A332))</f>
        <v/>
      </c>
      <c r="L332" s="51">
        <f>IF(COUNTIF('Zmiany planu'!$C$4:$C$1000,$A332)=0,IF(H332="","",H332),INDEX('Zmiany planu'!$G$4:$G$1000,MATCH(INT($A332)&amp;"#"&amp;COUNTIF('Zmiany planu'!$C$4:$C$1000,$A332),'Zmiany planu'!$L$4:$L$1000,0))&amp;"")</f>
        <v/>
      </c>
      <c r="M332" s="52">
        <f>IF(COUNTIF('Zmiany planu'!$C$4:$C$1000,$A332)=0,IF(I332="","",I332),IF(INDEX('Zmiany planu'!$H$4:$H$1000,MATCH(INT($A332)&amp;"#"&amp;COUNTIF('Zmiany planu'!$C$4:$C$1000,$A332),'Zmiany planu'!$L$4:$L$1000,0))="",0,INDEX('Zmiany planu'!$H$4:$H$1000,MATCH(INT($A332)&amp;"#"&amp;COUNTIF('Zmiany planu'!$C$4:$C$1000,$A332),'Zmiany planu'!$L$4:$L$1000,0))))</f>
        <v/>
      </c>
      <c r="N332" s="53" t="n"/>
      <c r="O332" s="53" t="n"/>
      <c r="P332" s="54" t="n"/>
      <c r="Q332" s="55" t="n"/>
      <c r="R332" s="56">
        <f>IF(AND(N(P332)&gt;0,N(Q332)&gt;0),Q332/P332,"")</f>
        <v/>
      </c>
      <c r="S332" s="53" t="n"/>
      <c r="T332" s="53" t="n"/>
      <c r="U332" s="44">
        <f>IF(OR(N(S332)=0,N('Ustawienia'!$B$19)=0),"",IFERROR("Z"&amp;MATCH(S332,'Ustawienia'!$C$23:$C$27,1),"&lt;Z1"))</f>
        <v/>
      </c>
      <c r="V332" s="53" t="n"/>
      <c r="W332" s="44">
        <f>IF(AND(N(V332)&gt;0,N(Q332)&gt;0),ROUND(V332*Q332*1440,0),"")</f>
        <v/>
      </c>
      <c r="X332" s="53" t="n"/>
      <c r="Y332" s="53" t="n"/>
      <c r="Z332" s="53" t="n"/>
      <c r="AA332" s="57" t="n"/>
      <c r="AB332" s="53" t="n"/>
      <c r="AC332" s="58" t="n"/>
      <c r="AD332" s="57" t="n"/>
      <c r="AE332" s="53" t="n"/>
      <c r="AF332" s="58" t="n"/>
      <c r="AG332" s="53" t="n"/>
      <c r="AH332" s="58" t="n"/>
      <c r="AI332" s="58" t="n"/>
      <c r="AJ332" s="48" t="n"/>
    </row>
    <row r="333" outlineLevel="1">
      <c r="A333" s="43" t="n">
        <v>46582</v>
      </c>
      <c r="B333" s="44">
        <f>CHOOSE(WEEKDAY(A333,2),"pon","wt","śr","czw","pt","sob","ndz")</f>
        <v/>
      </c>
      <c r="C333" s="45">
        <f>A333-WEEKDAY(A333,2)+1</f>
        <v/>
      </c>
      <c r="D333" s="44">
        <f>YEAR(A333)&amp;"-"&amp;TEXT(MONTH(A333),"00")</f>
        <v/>
      </c>
      <c r="E333" s="46" t="n"/>
      <c r="F333" s="46" t="n"/>
      <c r="G333" s="47" t="n"/>
      <c r="H333" s="48" t="n"/>
      <c r="I333" s="49" t="n"/>
      <c r="J333" s="47" t="n"/>
      <c r="K333" s="50">
        <f>IF(AND(H333="",I333="",COUNTIF('Zmiany planu'!$C$4:$C$1000,$A333)=0),"",1+COUNTIF('Zmiany planu'!$C$4:$C$1000,$A333))</f>
        <v/>
      </c>
      <c r="L333" s="51">
        <f>IF(COUNTIF('Zmiany planu'!$C$4:$C$1000,$A333)=0,IF(H333="","",H333),INDEX('Zmiany planu'!$G$4:$G$1000,MATCH(INT($A333)&amp;"#"&amp;COUNTIF('Zmiany planu'!$C$4:$C$1000,$A333),'Zmiany planu'!$L$4:$L$1000,0))&amp;"")</f>
        <v/>
      </c>
      <c r="M333" s="52">
        <f>IF(COUNTIF('Zmiany planu'!$C$4:$C$1000,$A333)=0,IF(I333="","",I333),IF(INDEX('Zmiany planu'!$H$4:$H$1000,MATCH(INT($A333)&amp;"#"&amp;COUNTIF('Zmiany planu'!$C$4:$C$1000,$A333),'Zmiany planu'!$L$4:$L$1000,0))="",0,INDEX('Zmiany planu'!$H$4:$H$1000,MATCH(INT($A333)&amp;"#"&amp;COUNTIF('Zmiany planu'!$C$4:$C$1000,$A333),'Zmiany planu'!$L$4:$L$1000,0))))</f>
        <v/>
      </c>
      <c r="N333" s="53" t="n"/>
      <c r="O333" s="53" t="n"/>
      <c r="P333" s="54" t="n"/>
      <c r="Q333" s="55" t="n"/>
      <c r="R333" s="56">
        <f>IF(AND(N(P333)&gt;0,N(Q333)&gt;0),Q333/P333,"")</f>
        <v/>
      </c>
      <c r="S333" s="53" t="n"/>
      <c r="T333" s="53" t="n"/>
      <c r="U333" s="44">
        <f>IF(OR(N(S333)=0,N('Ustawienia'!$B$19)=0),"",IFERROR("Z"&amp;MATCH(S333,'Ustawienia'!$C$23:$C$27,1),"&lt;Z1"))</f>
        <v/>
      </c>
      <c r="V333" s="53" t="n"/>
      <c r="W333" s="44">
        <f>IF(AND(N(V333)&gt;0,N(Q333)&gt;0),ROUND(V333*Q333*1440,0),"")</f>
        <v/>
      </c>
      <c r="X333" s="53" t="n"/>
      <c r="Y333" s="53" t="n"/>
      <c r="Z333" s="53" t="n"/>
      <c r="AA333" s="57" t="n"/>
      <c r="AB333" s="53" t="n"/>
      <c r="AC333" s="58" t="n"/>
      <c r="AD333" s="57" t="n"/>
      <c r="AE333" s="53" t="n"/>
      <c r="AF333" s="58" t="n"/>
      <c r="AG333" s="53" t="n"/>
      <c r="AH333" s="58" t="n"/>
      <c r="AI333" s="58" t="n"/>
      <c r="AJ333" s="48" t="n"/>
    </row>
    <row r="334" outlineLevel="1">
      <c r="A334" s="43" t="n">
        <v>46583</v>
      </c>
      <c r="B334" s="44">
        <f>CHOOSE(WEEKDAY(A334,2),"pon","wt","śr","czw","pt","sob","ndz")</f>
        <v/>
      </c>
      <c r="C334" s="45">
        <f>A334-WEEKDAY(A334,2)+1</f>
        <v/>
      </c>
      <c r="D334" s="44">
        <f>YEAR(A334)&amp;"-"&amp;TEXT(MONTH(A334),"00")</f>
        <v/>
      </c>
      <c r="E334" s="46" t="n"/>
      <c r="F334" s="46" t="n"/>
      <c r="G334" s="47" t="n"/>
      <c r="H334" s="48" t="n"/>
      <c r="I334" s="49" t="n"/>
      <c r="J334" s="47" t="n"/>
      <c r="K334" s="50">
        <f>IF(AND(H334="",I334="",COUNTIF('Zmiany planu'!$C$4:$C$1000,$A334)=0),"",1+COUNTIF('Zmiany planu'!$C$4:$C$1000,$A334))</f>
        <v/>
      </c>
      <c r="L334" s="51">
        <f>IF(COUNTIF('Zmiany planu'!$C$4:$C$1000,$A334)=0,IF(H334="","",H334),INDEX('Zmiany planu'!$G$4:$G$1000,MATCH(INT($A334)&amp;"#"&amp;COUNTIF('Zmiany planu'!$C$4:$C$1000,$A334),'Zmiany planu'!$L$4:$L$1000,0))&amp;"")</f>
        <v/>
      </c>
      <c r="M334" s="52">
        <f>IF(COUNTIF('Zmiany planu'!$C$4:$C$1000,$A334)=0,IF(I334="","",I334),IF(INDEX('Zmiany planu'!$H$4:$H$1000,MATCH(INT($A334)&amp;"#"&amp;COUNTIF('Zmiany planu'!$C$4:$C$1000,$A334),'Zmiany planu'!$L$4:$L$1000,0))="",0,INDEX('Zmiany planu'!$H$4:$H$1000,MATCH(INT($A334)&amp;"#"&amp;COUNTIF('Zmiany planu'!$C$4:$C$1000,$A334),'Zmiany planu'!$L$4:$L$1000,0))))</f>
        <v/>
      </c>
      <c r="N334" s="53" t="n"/>
      <c r="O334" s="53" t="n"/>
      <c r="P334" s="54" t="n"/>
      <c r="Q334" s="55" t="n"/>
      <c r="R334" s="56">
        <f>IF(AND(N(P334)&gt;0,N(Q334)&gt;0),Q334/P334,"")</f>
        <v/>
      </c>
      <c r="S334" s="53" t="n"/>
      <c r="T334" s="53" t="n"/>
      <c r="U334" s="44">
        <f>IF(OR(N(S334)=0,N('Ustawienia'!$B$19)=0),"",IFERROR("Z"&amp;MATCH(S334,'Ustawienia'!$C$23:$C$27,1),"&lt;Z1"))</f>
        <v/>
      </c>
      <c r="V334" s="53" t="n"/>
      <c r="W334" s="44">
        <f>IF(AND(N(V334)&gt;0,N(Q334)&gt;0),ROUND(V334*Q334*1440,0),"")</f>
        <v/>
      </c>
      <c r="X334" s="53" t="n"/>
      <c r="Y334" s="53" t="n"/>
      <c r="Z334" s="53" t="n"/>
      <c r="AA334" s="57" t="n"/>
      <c r="AB334" s="53" t="n"/>
      <c r="AC334" s="58" t="n"/>
      <c r="AD334" s="57" t="n"/>
      <c r="AE334" s="53" t="n"/>
      <c r="AF334" s="58" t="n"/>
      <c r="AG334" s="53" t="n"/>
      <c r="AH334" s="58" t="n"/>
      <c r="AI334" s="58" t="n"/>
      <c r="AJ334" s="48" t="n"/>
    </row>
    <row r="335" outlineLevel="1">
      <c r="A335" s="43" t="n">
        <v>46584</v>
      </c>
      <c r="B335" s="44">
        <f>CHOOSE(WEEKDAY(A335,2),"pon","wt","śr","czw","pt","sob","ndz")</f>
        <v/>
      </c>
      <c r="C335" s="45">
        <f>A335-WEEKDAY(A335,2)+1</f>
        <v/>
      </c>
      <c r="D335" s="44">
        <f>YEAR(A335)&amp;"-"&amp;TEXT(MONTH(A335),"00")</f>
        <v/>
      </c>
      <c r="E335" s="46" t="n"/>
      <c r="F335" s="46" t="n"/>
      <c r="G335" s="47" t="n"/>
      <c r="H335" s="48" t="n"/>
      <c r="I335" s="49" t="n"/>
      <c r="J335" s="47" t="n"/>
      <c r="K335" s="50">
        <f>IF(AND(H335="",I335="",COUNTIF('Zmiany planu'!$C$4:$C$1000,$A335)=0),"",1+COUNTIF('Zmiany planu'!$C$4:$C$1000,$A335))</f>
        <v/>
      </c>
      <c r="L335" s="51">
        <f>IF(COUNTIF('Zmiany planu'!$C$4:$C$1000,$A335)=0,IF(H335="","",H335),INDEX('Zmiany planu'!$G$4:$G$1000,MATCH(INT($A335)&amp;"#"&amp;COUNTIF('Zmiany planu'!$C$4:$C$1000,$A335),'Zmiany planu'!$L$4:$L$1000,0))&amp;"")</f>
        <v/>
      </c>
      <c r="M335" s="52">
        <f>IF(COUNTIF('Zmiany planu'!$C$4:$C$1000,$A335)=0,IF(I335="","",I335),IF(INDEX('Zmiany planu'!$H$4:$H$1000,MATCH(INT($A335)&amp;"#"&amp;COUNTIF('Zmiany planu'!$C$4:$C$1000,$A335),'Zmiany planu'!$L$4:$L$1000,0))="",0,INDEX('Zmiany planu'!$H$4:$H$1000,MATCH(INT($A335)&amp;"#"&amp;COUNTIF('Zmiany planu'!$C$4:$C$1000,$A335),'Zmiany planu'!$L$4:$L$1000,0))))</f>
        <v/>
      </c>
      <c r="N335" s="53" t="n"/>
      <c r="O335" s="53" t="n"/>
      <c r="P335" s="54" t="n"/>
      <c r="Q335" s="55" t="n"/>
      <c r="R335" s="56">
        <f>IF(AND(N(P335)&gt;0,N(Q335)&gt;0),Q335/P335,"")</f>
        <v/>
      </c>
      <c r="S335" s="53" t="n"/>
      <c r="T335" s="53" t="n"/>
      <c r="U335" s="44">
        <f>IF(OR(N(S335)=0,N('Ustawienia'!$B$19)=0),"",IFERROR("Z"&amp;MATCH(S335,'Ustawienia'!$C$23:$C$27,1),"&lt;Z1"))</f>
        <v/>
      </c>
      <c r="V335" s="53" t="n"/>
      <c r="W335" s="44">
        <f>IF(AND(N(V335)&gt;0,N(Q335)&gt;0),ROUND(V335*Q335*1440,0),"")</f>
        <v/>
      </c>
      <c r="X335" s="53" t="n"/>
      <c r="Y335" s="53" t="n"/>
      <c r="Z335" s="53" t="n"/>
      <c r="AA335" s="57" t="n"/>
      <c r="AB335" s="53" t="n"/>
      <c r="AC335" s="58" t="n"/>
      <c r="AD335" s="57" t="n"/>
      <c r="AE335" s="53" t="n"/>
      <c r="AF335" s="58" t="n"/>
      <c r="AG335" s="53" t="n"/>
      <c r="AH335" s="58" t="n"/>
      <c r="AI335" s="58" t="n"/>
      <c r="AJ335" s="48" t="n"/>
    </row>
    <row r="336" outlineLevel="1">
      <c r="A336" s="43" t="n">
        <v>46585</v>
      </c>
      <c r="B336" s="44">
        <f>CHOOSE(WEEKDAY(A336,2),"pon","wt","śr","czw","pt","sob","ndz")</f>
        <v/>
      </c>
      <c r="C336" s="45">
        <f>A336-WEEKDAY(A336,2)+1</f>
        <v/>
      </c>
      <c r="D336" s="44">
        <f>YEAR(A336)&amp;"-"&amp;TEXT(MONTH(A336),"00")</f>
        <v/>
      </c>
      <c r="E336" s="46" t="n"/>
      <c r="F336" s="46" t="n"/>
      <c r="G336" s="47" t="n"/>
      <c r="H336" s="48" t="n"/>
      <c r="I336" s="49" t="n"/>
      <c r="J336" s="47" t="n"/>
      <c r="K336" s="50">
        <f>IF(AND(H336="",I336="",COUNTIF('Zmiany planu'!$C$4:$C$1000,$A336)=0),"",1+COUNTIF('Zmiany planu'!$C$4:$C$1000,$A336))</f>
        <v/>
      </c>
      <c r="L336" s="51">
        <f>IF(COUNTIF('Zmiany planu'!$C$4:$C$1000,$A336)=0,IF(H336="","",H336),INDEX('Zmiany planu'!$G$4:$G$1000,MATCH(INT($A336)&amp;"#"&amp;COUNTIF('Zmiany planu'!$C$4:$C$1000,$A336),'Zmiany planu'!$L$4:$L$1000,0))&amp;"")</f>
        <v/>
      </c>
      <c r="M336" s="52">
        <f>IF(COUNTIF('Zmiany planu'!$C$4:$C$1000,$A336)=0,IF(I336="","",I336),IF(INDEX('Zmiany planu'!$H$4:$H$1000,MATCH(INT($A336)&amp;"#"&amp;COUNTIF('Zmiany planu'!$C$4:$C$1000,$A336),'Zmiany planu'!$L$4:$L$1000,0))="",0,INDEX('Zmiany planu'!$H$4:$H$1000,MATCH(INT($A336)&amp;"#"&amp;COUNTIF('Zmiany planu'!$C$4:$C$1000,$A336),'Zmiany planu'!$L$4:$L$1000,0))))</f>
        <v/>
      </c>
      <c r="N336" s="53" t="n"/>
      <c r="O336" s="53" t="n"/>
      <c r="P336" s="54" t="n"/>
      <c r="Q336" s="55" t="n"/>
      <c r="R336" s="56">
        <f>IF(AND(N(P336)&gt;0,N(Q336)&gt;0),Q336/P336,"")</f>
        <v/>
      </c>
      <c r="S336" s="53" t="n"/>
      <c r="T336" s="53" t="n"/>
      <c r="U336" s="44">
        <f>IF(OR(N(S336)=0,N('Ustawienia'!$B$19)=0),"",IFERROR("Z"&amp;MATCH(S336,'Ustawienia'!$C$23:$C$27,1),"&lt;Z1"))</f>
        <v/>
      </c>
      <c r="V336" s="53" t="n"/>
      <c r="W336" s="44">
        <f>IF(AND(N(V336)&gt;0,N(Q336)&gt;0),ROUND(V336*Q336*1440,0),"")</f>
        <v/>
      </c>
      <c r="X336" s="53" t="n"/>
      <c r="Y336" s="53" t="n"/>
      <c r="Z336" s="53" t="n"/>
      <c r="AA336" s="57" t="n"/>
      <c r="AB336" s="53" t="n"/>
      <c r="AC336" s="58" t="n"/>
      <c r="AD336" s="57" t="n"/>
      <c r="AE336" s="53" t="n"/>
      <c r="AF336" s="58" t="n"/>
      <c r="AG336" s="53" t="n"/>
      <c r="AH336" s="58" t="n"/>
      <c r="AI336" s="58" t="n"/>
      <c r="AJ336" s="48" t="n"/>
    </row>
    <row r="337" outlineLevel="1">
      <c r="A337" s="59" t="n">
        <v>46586</v>
      </c>
      <c r="B337" s="60">
        <f>CHOOSE(WEEKDAY(A337,2),"pon","wt","śr","czw","pt","sob","ndz")</f>
        <v/>
      </c>
      <c r="C337" s="61">
        <f>A337-WEEKDAY(A337,2)+1</f>
        <v/>
      </c>
      <c r="D337" s="60">
        <f>YEAR(A337)&amp;"-"&amp;TEXT(MONTH(A337),"00")</f>
        <v/>
      </c>
      <c r="E337" s="62">
        <f>SUMIFS($M$4:$M$1200,$C$4:$C$1200,$C337)</f>
        <v/>
      </c>
      <c r="F337" s="62">
        <f>SUMIFS($P$4:$P$1200,$C$4:$C$1200,$C337)</f>
        <v/>
      </c>
      <c r="G337" s="63" t="n"/>
      <c r="H337" s="64" t="n"/>
      <c r="I337" s="65" t="n"/>
      <c r="J337" s="63" t="n"/>
      <c r="K337" s="66">
        <f>IF(AND(H337="",I337="",COUNTIF('Zmiany planu'!$C$4:$C$1000,$A337)=0),"",1+COUNTIF('Zmiany planu'!$C$4:$C$1000,$A337))</f>
        <v/>
      </c>
      <c r="L337" s="67">
        <f>IF(COUNTIF('Zmiany planu'!$C$4:$C$1000,$A337)=0,IF(H337="","",H337),INDEX('Zmiany planu'!$G$4:$G$1000,MATCH(INT($A337)&amp;"#"&amp;COUNTIF('Zmiany planu'!$C$4:$C$1000,$A337),'Zmiany planu'!$L$4:$L$1000,0))&amp;"")</f>
        <v/>
      </c>
      <c r="M337" s="68">
        <f>IF(COUNTIF('Zmiany planu'!$C$4:$C$1000,$A337)=0,IF(I337="","",I337),IF(INDEX('Zmiany planu'!$H$4:$H$1000,MATCH(INT($A337)&amp;"#"&amp;COUNTIF('Zmiany planu'!$C$4:$C$1000,$A337),'Zmiany planu'!$L$4:$L$1000,0))="",0,INDEX('Zmiany planu'!$H$4:$H$1000,MATCH(INT($A337)&amp;"#"&amp;COUNTIF('Zmiany planu'!$C$4:$C$1000,$A337),'Zmiany planu'!$L$4:$L$1000,0))))</f>
        <v/>
      </c>
      <c r="N337" s="69" t="n"/>
      <c r="O337" s="69" t="n"/>
      <c r="P337" s="70" t="n"/>
      <c r="Q337" s="71" t="n"/>
      <c r="R337" s="72">
        <f>IF(AND(N(P337)&gt;0,N(Q337)&gt;0),Q337/P337,"")</f>
        <v/>
      </c>
      <c r="S337" s="69" t="n"/>
      <c r="T337" s="69" t="n"/>
      <c r="U337" s="60">
        <f>IF(OR(N(S337)=0,N('Ustawienia'!$B$19)=0),"",IFERROR("Z"&amp;MATCH(S337,'Ustawienia'!$C$23:$C$27,1),"&lt;Z1"))</f>
        <v/>
      </c>
      <c r="V337" s="69" t="n"/>
      <c r="W337" s="60">
        <f>IF(AND(N(V337)&gt;0,N(Q337)&gt;0),ROUND(V337*Q337*1440,0),"")</f>
        <v/>
      </c>
      <c r="X337" s="69" t="n"/>
      <c r="Y337" s="69" t="n"/>
      <c r="Z337" s="69" t="n"/>
      <c r="AA337" s="73" t="n"/>
      <c r="AB337" s="69" t="n"/>
      <c r="AC337" s="74" t="n"/>
      <c r="AD337" s="73" t="n"/>
      <c r="AE337" s="69" t="n"/>
      <c r="AF337" s="74" t="n"/>
      <c r="AG337" s="69" t="n"/>
      <c r="AH337" s="74" t="n"/>
      <c r="AI337" s="74" t="n"/>
      <c r="AJ337" s="64" t="n"/>
    </row>
    <row r="338" outlineLevel="1">
      <c r="A338" s="43" t="n">
        <v>46587</v>
      </c>
      <c r="B338" s="44">
        <f>CHOOSE(WEEKDAY(A338,2),"pon","wt","śr","czw","pt","sob","ndz")</f>
        <v/>
      </c>
      <c r="C338" s="45">
        <f>A338-WEEKDAY(A338,2)+1</f>
        <v/>
      </c>
      <c r="D338" s="44">
        <f>YEAR(A338)&amp;"-"&amp;TEXT(MONTH(A338),"00")</f>
        <v/>
      </c>
      <c r="E338" s="46" t="n"/>
      <c r="F338" s="46" t="n"/>
      <c r="G338" s="47" t="n"/>
      <c r="H338" s="48" t="n"/>
      <c r="I338" s="49" t="n"/>
      <c r="J338" s="47" t="n"/>
      <c r="K338" s="50">
        <f>IF(AND(H338="",I338="",COUNTIF('Zmiany planu'!$C$4:$C$1000,$A338)=0),"",1+COUNTIF('Zmiany planu'!$C$4:$C$1000,$A338))</f>
        <v/>
      </c>
      <c r="L338" s="51">
        <f>IF(COUNTIF('Zmiany planu'!$C$4:$C$1000,$A338)=0,IF(H338="","",H338),INDEX('Zmiany planu'!$G$4:$G$1000,MATCH(INT($A338)&amp;"#"&amp;COUNTIF('Zmiany planu'!$C$4:$C$1000,$A338),'Zmiany planu'!$L$4:$L$1000,0))&amp;"")</f>
        <v/>
      </c>
      <c r="M338" s="52">
        <f>IF(COUNTIF('Zmiany planu'!$C$4:$C$1000,$A338)=0,IF(I338="","",I338),IF(INDEX('Zmiany planu'!$H$4:$H$1000,MATCH(INT($A338)&amp;"#"&amp;COUNTIF('Zmiany planu'!$C$4:$C$1000,$A338),'Zmiany planu'!$L$4:$L$1000,0))="",0,INDEX('Zmiany planu'!$H$4:$H$1000,MATCH(INT($A338)&amp;"#"&amp;COUNTIF('Zmiany planu'!$C$4:$C$1000,$A338),'Zmiany planu'!$L$4:$L$1000,0))))</f>
        <v/>
      </c>
      <c r="N338" s="53" t="n"/>
      <c r="O338" s="53" t="n"/>
      <c r="P338" s="54" t="n"/>
      <c r="Q338" s="55" t="n"/>
      <c r="R338" s="56">
        <f>IF(AND(N(P338)&gt;0,N(Q338)&gt;0),Q338/P338,"")</f>
        <v/>
      </c>
      <c r="S338" s="53" t="n"/>
      <c r="T338" s="53" t="n"/>
      <c r="U338" s="44">
        <f>IF(OR(N(S338)=0,N('Ustawienia'!$B$19)=0),"",IFERROR("Z"&amp;MATCH(S338,'Ustawienia'!$C$23:$C$27,1),"&lt;Z1"))</f>
        <v/>
      </c>
      <c r="V338" s="53" t="n"/>
      <c r="W338" s="44">
        <f>IF(AND(N(V338)&gt;0,N(Q338)&gt;0),ROUND(V338*Q338*1440,0),"")</f>
        <v/>
      </c>
      <c r="X338" s="53" t="n"/>
      <c r="Y338" s="53" t="n"/>
      <c r="Z338" s="53" t="n"/>
      <c r="AA338" s="57" t="n"/>
      <c r="AB338" s="53" t="n"/>
      <c r="AC338" s="58" t="n"/>
      <c r="AD338" s="57" t="n"/>
      <c r="AE338" s="53" t="n"/>
      <c r="AF338" s="58" t="n"/>
      <c r="AG338" s="53" t="n"/>
      <c r="AH338" s="58" t="n"/>
      <c r="AI338" s="58" t="n"/>
      <c r="AJ338" s="48" t="n"/>
    </row>
    <row r="339" outlineLevel="1">
      <c r="A339" s="43" t="n">
        <v>46588</v>
      </c>
      <c r="B339" s="44">
        <f>CHOOSE(WEEKDAY(A339,2),"pon","wt","śr","czw","pt","sob","ndz")</f>
        <v/>
      </c>
      <c r="C339" s="45">
        <f>A339-WEEKDAY(A339,2)+1</f>
        <v/>
      </c>
      <c r="D339" s="44">
        <f>YEAR(A339)&amp;"-"&amp;TEXT(MONTH(A339),"00")</f>
        <v/>
      </c>
      <c r="E339" s="46" t="n"/>
      <c r="F339" s="46" t="n"/>
      <c r="G339" s="47" t="n"/>
      <c r="H339" s="48" t="n"/>
      <c r="I339" s="49" t="n"/>
      <c r="J339" s="47" t="n"/>
      <c r="K339" s="50">
        <f>IF(AND(H339="",I339="",COUNTIF('Zmiany planu'!$C$4:$C$1000,$A339)=0),"",1+COUNTIF('Zmiany planu'!$C$4:$C$1000,$A339))</f>
        <v/>
      </c>
      <c r="L339" s="51">
        <f>IF(COUNTIF('Zmiany planu'!$C$4:$C$1000,$A339)=0,IF(H339="","",H339),INDEX('Zmiany planu'!$G$4:$G$1000,MATCH(INT($A339)&amp;"#"&amp;COUNTIF('Zmiany planu'!$C$4:$C$1000,$A339),'Zmiany planu'!$L$4:$L$1000,0))&amp;"")</f>
        <v/>
      </c>
      <c r="M339" s="52">
        <f>IF(COUNTIF('Zmiany planu'!$C$4:$C$1000,$A339)=0,IF(I339="","",I339),IF(INDEX('Zmiany planu'!$H$4:$H$1000,MATCH(INT($A339)&amp;"#"&amp;COUNTIF('Zmiany planu'!$C$4:$C$1000,$A339),'Zmiany planu'!$L$4:$L$1000,0))="",0,INDEX('Zmiany planu'!$H$4:$H$1000,MATCH(INT($A339)&amp;"#"&amp;COUNTIF('Zmiany planu'!$C$4:$C$1000,$A339),'Zmiany planu'!$L$4:$L$1000,0))))</f>
        <v/>
      </c>
      <c r="N339" s="53" t="n"/>
      <c r="O339" s="53" t="n"/>
      <c r="P339" s="54" t="n"/>
      <c r="Q339" s="55" t="n"/>
      <c r="R339" s="56">
        <f>IF(AND(N(P339)&gt;0,N(Q339)&gt;0),Q339/P339,"")</f>
        <v/>
      </c>
      <c r="S339" s="53" t="n"/>
      <c r="T339" s="53" t="n"/>
      <c r="U339" s="44">
        <f>IF(OR(N(S339)=0,N('Ustawienia'!$B$19)=0),"",IFERROR("Z"&amp;MATCH(S339,'Ustawienia'!$C$23:$C$27,1),"&lt;Z1"))</f>
        <v/>
      </c>
      <c r="V339" s="53" t="n"/>
      <c r="W339" s="44">
        <f>IF(AND(N(V339)&gt;0,N(Q339)&gt;0),ROUND(V339*Q339*1440,0),"")</f>
        <v/>
      </c>
      <c r="X339" s="53" t="n"/>
      <c r="Y339" s="53" t="n"/>
      <c r="Z339" s="53" t="n"/>
      <c r="AA339" s="57" t="n"/>
      <c r="AB339" s="53" t="n"/>
      <c r="AC339" s="58" t="n"/>
      <c r="AD339" s="57" t="n"/>
      <c r="AE339" s="53" t="n"/>
      <c r="AF339" s="58" t="n"/>
      <c r="AG339" s="53" t="n"/>
      <c r="AH339" s="58" t="n"/>
      <c r="AI339" s="58" t="n"/>
      <c r="AJ339" s="48" t="n"/>
    </row>
    <row r="340" outlineLevel="1">
      <c r="A340" s="43" t="n">
        <v>46589</v>
      </c>
      <c r="B340" s="44">
        <f>CHOOSE(WEEKDAY(A340,2),"pon","wt","śr","czw","pt","sob","ndz")</f>
        <v/>
      </c>
      <c r="C340" s="45">
        <f>A340-WEEKDAY(A340,2)+1</f>
        <v/>
      </c>
      <c r="D340" s="44">
        <f>YEAR(A340)&amp;"-"&amp;TEXT(MONTH(A340),"00")</f>
        <v/>
      </c>
      <c r="E340" s="46" t="n"/>
      <c r="F340" s="46" t="n"/>
      <c r="G340" s="47" t="n"/>
      <c r="H340" s="48" t="n"/>
      <c r="I340" s="49" t="n"/>
      <c r="J340" s="47" t="n"/>
      <c r="K340" s="50">
        <f>IF(AND(H340="",I340="",COUNTIF('Zmiany planu'!$C$4:$C$1000,$A340)=0),"",1+COUNTIF('Zmiany planu'!$C$4:$C$1000,$A340))</f>
        <v/>
      </c>
      <c r="L340" s="51">
        <f>IF(COUNTIF('Zmiany planu'!$C$4:$C$1000,$A340)=0,IF(H340="","",H340),INDEX('Zmiany planu'!$G$4:$G$1000,MATCH(INT($A340)&amp;"#"&amp;COUNTIF('Zmiany planu'!$C$4:$C$1000,$A340),'Zmiany planu'!$L$4:$L$1000,0))&amp;"")</f>
        <v/>
      </c>
      <c r="M340" s="52">
        <f>IF(COUNTIF('Zmiany planu'!$C$4:$C$1000,$A340)=0,IF(I340="","",I340),IF(INDEX('Zmiany planu'!$H$4:$H$1000,MATCH(INT($A340)&amp;"#"&amp;COUNTIF('Zmiany planu'!$C$4:$C$1000,$A340),'Zmiany planu'!$L$4:$L$1000,0))="",0,INDEX('Zmiany planu'!$H$4:$H$1000,MATCH(INT($A340)&amp;"#"&amp;COUNTIF('Zmiany planu'!$C$4:$C$1000,$A340),'Zmiany planu'!$L$4:$L$1000,0))))</f>
        <v/>
      </c>
      <c r="N340" s="53" t="n"/>
      <c r="O340" s="53" t="n"/>
      <c r="P340" s="54" t="n"/>
      <c r="Q340" s="55" t="n"/>
      <c r="R340" s="56">
        <f>IF(AND(N(P340)&gt;0,N(Q340)&gt;0),Q340/P340,"")</f>
        <v/>
      </c>
      <c r="S340" s="53" t="n"/>
      <c r="T340" s="53" t="n"/>
      <c r="U340" s="44">
        <f>IF(OR(N(S340)=0,N('Ustawienia'!$B$19)=0),"",IFERROR("Z"&amp;MATCH(S340,'Ustawienia'!$C$23:$C$27,1),"&lt;Z1"))</f>
        <v/>
      </c>
      <c r="V340" s="53" t="n"/>
      <c r="W340" s="44">
        <f>IF(AND(N(V340)&gt;0,N(Q340)&gt;0),ROUND(V340*Q340*1440,0),"")</f>
        <v/>
      </c>
      <c r="X340" s="53" t="n"/>
      <c r="Y340" s="53" t="n"/>
      <c r="Z340" s="53" t="n"/>
      <c r="AA340" s="57" t="n"/>
      <c r="AB340" s="53" t="n"/>
      <c r="AC340" s="58" t="n"/>
      <c r="AD340" s="57" t="n"/>
      <c r="AE340" s="53" t="n"/>
      <c r="AF340" s="58" t="n"/>
      <c r="AG340" s="53" t="n"/>
      <c r="AH340" s="58" t="n"/>
      <c r="AI340" s="58" t="n"/>
      <c r="AJ340" s="48" t="n"/>
    </row>
    <row r="341" outlineLevel="1">
      <c r="A341" s="43" t="n">
        <v>46590</v>
      </c>
      <c r="B341" s="44">
        <f>CHOOSE(WEEKDAY(A341,2),"pon","wt","śr","czw","pt","sob","ndz")</f>
        <v/>
      </c>
      <c r="C341" s="45">
        <f>A341-WEEKDAY(A341,2)+1</f>
        <v/>
      </c>
      <c r="D341" s="44">
        <f>YEAR(A341)&amp;"-"&amp;TEXT(MONTH(A341),"00")</f>
        <v/>
      </c>
      <c r="E341" s="46" t="n"/>
      <c r="F341" s="46" t="n"/>
      <c r="G341" s="47" t="n"/>
      <c r="H341" s="48" t="n"/>
      <c r="I341" s="49" t="n"/>
      <c r="J341" s="47" t="n"/>
      <c r="K341" s="50">
        <f>IF(AND(H341="",I341="",COUNTIF('Zmiany planu'!$C$4:$C$1000,$A341)=0),"",1+COUNTIF('Zmiany planu'!$C$4:$C$1000,$A341))</f>
        <v/>
      </c>
      <c r="L341" s="51">
        <f>IF(COUNTIF('Zmiany planu'!$C$4:$C$1000,$A341)=0,IF(H341="","",H341),INDEX('Zmiany planu'!$G$4:$G$1000,MATCH(INT($A341)&amp;"#"&amp;COUNTIF('Zmiany planu'!$C$4:$C$1000,$A341),'Zmiany planu'!$L$4:$L$1000,0))&amp;"")</f>
        <v/>
      </c>
      <c r="M341" s="52">
        <f>IF(COUNTIF('Zmiany planu'!$C$4:$C$1000,$A341)=0,IF(I341="","",I341),IF(INDEX('Zmiany planu'!$H$4:$H$1000,MATCH(INT($A341)&amp;"#"&amp;COUNTIF('Zmiany planu'!$C$4:$C$1000,$A341),'Zmiany planu'!$L$4:$L$1000,0))="",0,INDEX('Zmiany planu'!$H$4:$H$1000,MATCH(INT($A341)&amp;"#"&amp;COUNTIF('Zmiany planu'!$C$4:$C$1000,$A341),'Zmiany planu'!$L$4:$L$1000,0))))</f>
        <v/>
      </c>
      <c r="N341" s="53" t="n"/>
      <c r="O341" s="53" t="n"/>
      <c r="P341" s="54" t="n"/>
      <c r="Q341" s="55" t="n"/>
      <c r="R341" s="56">
        <f>IF(AND(N(P341)&gt;0,N(Q341)&gt;0),Q341/P341,"")</f>
        <v/>
      </c>
      <c r="S341" s="53" t="n"/>
      <c r="T341" s="53" t="n"/>
      <c r="U341" s="44">
        <f>IF(OR(N(S341)=0,N('Ustawienia'!$B$19)=0),"",IFERROR("Z"&amp;MATCH(S341,'Ustawienia'!$C$23:$C$27,1),"&lt;Z1"))</f>
        <v/>
      </c>
      <c r="V341" s="53" t="n"/>
      <c r="W341" s="44">
        <f>IF(AND(N(V341)&gt;0,N(Q341)&gt;0),ROUND(V341*Q341*1440,0),"")</f>
        <v/>
      </c>
      <c r="X341" s="53" t="n"/>
      <c r="Y341" s="53" t="n"/>
      <c r="Z341" s="53" t="n"/>
      <c r="AA341" s="57" t="n"/>
      <c r="AB341" s="53" t="n"/>
      <c r="AC341" s="58" t="n"/>
      <c r="AD341" s="57" t="n"/>
      <c r="AE341" s="53" t="n"/>
      <c r="AF341" s="58" t="n"/>
      <c r="AG341" s="53" t="n"/>
      <c r="AH341" s="58" t="n"/>
      <c r="AI341" s="58" t="n"/>
      <c r="AJ341" s="48" t="n"/>
    </row>
    <row r="342" outlineLevel="1">
      <c r="A342" s="43" t="n">
        <v>46591</v>
      </c>
      <c r="B342" s="44">
        <f>CHOOSE(WEEKDAY(A342,2),"pon","wt","śr","czw","pt","sob","ndz")</f>
        <v/>
      </c>
      <c r="C342" s="45">
        <f>A342-WEEKDAY(A342,2)+1</f>
        <v/>
      </c>
      <c r="D342" s="44">
        <f>YEAR(A342)&amp;"-"&amp;TEXT(MONTH(A342),"00")</f>
        <v/>
      </c>
      <c r="E342" s="46" t="n"/>
      <c r="F342" s="46" t="n"/>
      <c r="G342" s="47" t="n"/>
      <c r="H342" s="48" t="n"/>
      <c r="I342" s="49" t="n"/>
      <c r="J342" s="47" t="n"/>
      <c r="K342" s="50">
        <f>IF(AND(H342="",I342="",COUNTIF('Zmiany planu'!$C$4:$C$1000,$A342)=0),"",1+COUNTIF('Zmiany planu'!$C$4:$C$1000,$A342))</f>
        <v/>
      </c>
      <c r="L342" s="51">
        <f>IF(COUNTIF('Zmiany planu'!$C$4:$C$1000,$A342)=0,IF(H342="","",H342),INDEX('Zmiany planu'!$G$4:$G$1000,MATCH(INT($A342)&amp;"#"&amp;COUNTIF('Zmiany planu'!$C$4:$C$1000,$A342),'Zmiany planu'!$L$4:$L$1000,0))&amp;"")</f>
        <v/>
      </c>
      <c r="M342" s="52">
        <f>IF(COUNTIF('Zmiany planu'!$C$4:$C$1000,$A342)=0,IF(I342="","",I342),IF(INDEX('Zmiany planu'!$H$4:$H$1000,MATCH(INT($A342)&amp;"#"&amp;COUNTIF('Zmiany planu'!$C$4:$C$1000,$A342),'Zmiany planu'!$L$4:$L$1000,0))="",0,INDEX('Zmiany planu'!$H$4:$H$1000,MATCH(INT($A342)&amp;"#"&amp;COUNTIF('Zmiany planu'!$C$4:$C$1000,$A342),'Zmiany planu'!$L$4:$L$1000,0))))</f>
        <v/>
      </c>
      <c r="N342" s="53" t="n"/>
      <c r="O342" s="53" t="n"/>
      <c r="P342" s="54" t="n"/>
      <c r="Q342" s="55" t="n"/>
      <c r="R342" s="56">
        <f>IF(AND(N(P342)&gt;0,N(Q342)&gt;0),Q342/P342,"")</f>
        <v/>
      </c>
      <c r="S342" s="53" t="n"/>
      <c r="T342" s="53" t="n"/>
      <c r="U342" s="44">
        <f>IF(OR(N(S342)=0,N('Ustawienia'!$B$19)=0),"",IFERROR("Z"&amp;MATCH(S342,'Ustawienia'!$C$23:$C$27,1),"&lt;Z1"))</f>
        <v/>
      </c>
      <c r="V342" s="53" t="n"/>
      <c r="W342" s="44">
        <f>IF(AND(N(V342)&gt;0,N(Q342)&gt;0),ROUND(V342*Q342*1440,0),"")</f>
        <v/>
      </c>
      <c r="X342" s="53" t="n"/>
      <c r="Y342" s="53" t="n"/>
      <c r="Z342" s="53" t="n"/>
      <c r="AA342" s="57" t="n"/>
      <c r="AB342" s="53" t="n"/>
      <c r="AC342" s="58" t="n"/>
      <c r="AD342" s="57" t="n"/>
      <c r="AE342" s="53" t="n"/>
      <c r="AF342" s="58" t="n"/>
      <c r="AG342" s="53" t="n"/>
      <c r="AH342" s="58" t="n"/>
      <c r="AI342" s="58" t="n"/>
      <c r="AJ342" s="48" t="n"/>
    </row>
    <row r="343" outlineLevel="1">
      <c r="A343" s="43" t="n">
        <v>46592</v>
      </c>
      <c r="B343" s="44">
        <f>CHOOSE(WEEKDAY(A343,2),"pon","wt","śr","czw","pt","sob","ndz")</f>
        <v/>
      </c>
      <c r="C343" s="45">
        <f>A343-WEEKDAY(A343,2)+1</f>
        <v/>
      </c>
      <c r="D343" s="44">
        <f>YEAR(A343)&amp;"-"&amp;TEXT(MONTH(A343),"00")</f>
        <v/>
      </c>
      <c r="E343" s="46" t="n"/>
      <c r="F343" s="46" t="n"/>
      <c r="G343" s="47" t="n"/>
      <c r="H343" s="48" t="n"/>
      <c r="I343" s="49" t="n"/>
      <c r="J343" s="47" t="n"/>
      <c r="K343" s="50">
        <f>IF(AND(H343="",I343="",COUNTIF('Zmiany planu'!$C$4:$C$1000,$A343)=0),"",1+COUNTIF('Zmiany planu'!$C$4:$C$1000,$A343))</f>
        <v/>
      </c>
      <c r="L343" s="51">
        <f>IF(COUNTIF('Zmiany planu'!$C$4:$C$1000,$A343)=0,IF(H343="","",H343),INDEX('Zmiany planu'!$G$4:$G$1000,MATCH(INT($A343)&amp;"#"&amp;COUNTIF('Zmiany planu'!$C$4:$C$1000,$A343),'Zmiany planu'!$L$4:$L$1000,0))&amp;"")</f>
        <v/>
      </c>
      <c r="M343" s="52">
        <f>IF(COUNTIF('Zmiany planu'!$C$4:$C$1000,$A343)=0,IF(I343="","",I343),IF(INDEX('Zmiany planu'!$H$4:$H$1000,MATCH(INT($A343)&amp;"#"&amp;COUNTIF('Zmiany planu'!$C$4:$C$1000,$A343),'Zmiany planu'!$L$4:$L$1000,0))="",0,INDEX('Zmiany planu'!$H$4:$H$1000,MATCH(INT($A343)&amp;"#"&amp;COUNTIF('Zmiany planu'!$C$4:$C$1000,$A343),'Zmiany planu'!$L$4:$L$1000,0))))</f>
        <v/>
      </c>
      <c r="N343" s="53" t="n"/>
      <c r="O343" s="53" t="n"/>
      <c r="P343" s="54" t="n"/>
      <c r="Q343" s="55" t="n"/>
      <c r="R343" s="56">
        <f>IF(AND(N(P343)&gt;0,N(Q343)&gt;0),Q343/P343,"")</f>
        <v/>
      </c>
      <c r="S343" s="53" t="n"/>
      <c r="T343" s="53" t="n"/>
      <c r="U343" s="44">
        <f>IF(OR(N(S343)=0,N('Ustawienia'!$B$19)=0),"",IFERROR("Z"&amp;MATCH(S343,'Ustawienia'!$C$23:$C$27,1),"&lt;Z1"))</f>
        <v/>
      </c>
      <c r="V343" s="53" t="n"/>
      <c r="W343" s="44">
        <f>IF(AND(N(V343)&gt;0,N(Q343)&gt;0),ROUND(V343*Q343*1440,0),"")</f>
        <v/>
      </c>
      <c r="X343" s="53" t="n"/>
      <c r="Y343" s="53" t="n"/>
      <c r="Z343" s="53" t="n"/>
      <c r="AA343" s="57" t="n"/>
      <c r="AB343" s="53" t="n"/>
      <c r="AC343" s="58" t="n"/>
      <c r="AD343" s="57" t="n"/>
      <c r="AE343" s="53" t="n"/>
      <c r="AF343" s="58" t="n"/>
      <c r="AG343" s="53" t="n"/>
      <c r="AH343" s="58" t="n"/>
      <c r="AI343" s="58" t="n"/>
      <c r="AJ343" s="48" t="n"/>
    </row>
    <row r="344" outlineLevel="1">
      <c r="A344" s="59" t="n">
        <v>46593</v>
      </c>
      <c r="B344" s="60">
        <f>CHOOSE(WEEKDAY(A344,2),"pon","wt","śr","czw","pt","sob","ndz")</f>
        <v/>
      </c>
      <c r="C344" s="61">
        <f>A344-WEEKDAY(A344,2)+1</f>
        <v/>
      </c>
      <c r="D344" s="60">
        <f>YEAR(A344)&amp;"-"&amp;TEXT(MONTH(A344),"00")</f>
        <v/>
      </c>
      <c r="E344" s="62">
        <f>SUMIFS($M$4:$M$1200,$C$4:$C$1200,$C344)</f>
        <v/>
      </c>
      <c r="F344" s="62">
        <f>SUMIFS($P$4:$P$1200,$C$4:$C$1200,$C344)</f>
        <v/>
      </c>
      <c r="G344" s="63" t="n"/>
      <c r="H344" s="64" t="n"/>
      <c r="I344" s="65" t="n"/>
      <c r="J344" s="63" t="n"/>
      <c r="K344" s="66">
        <f>IF(AND(H344="",I344="",COUNTIF('Zmiany planu'!$C$4:$C$1000,$A344)=0),"",1+COUNTIF('Zmiany planu'!$C$4:$C$1000,$A344))</f>
        <v/>
      </c>
      <c r="L344" s="67">
        <f>IF(COUNTIF('Zmiany planu'!$C$4:$C$1000,$A344)=0,IF(H344="","",H344),INDEX('Zmiany planu'!$G$4:$G$1000,MATCH(INT($A344)&amp;"#"&amp;COUNTIF('Zmiany planu'!$C$4:$C$1000,$A344),'Zmiany planu'!$L$4:$L$1000,0))&amp;"")</f>
        <v/>
      </c>
      <c r="M344" s="68">
        <f>IF(COUNTIF('Zmiany planu'!$C$4:$C$1000,$A344)=0,IF(I344="","",I344),IF(INDEX('Zmiany planu'!$H$4:$H$1000,MATCH(INT($A344)&amp;"#"&amp;COUNTIF('Zmiany planu'!$C$4:$C$1000,$A344),'Zmiany planu'!$L$4:$L$1000,0))="",0,INDEX('Zmiany planu'!$H$4:$H$1000,MATCH(INT($A344)&amp;"#"&amp;COUNTIF('Zmiany planu'!$C$4:$C$1000,$A344),'Zmiany planu'!$L$4:$L$1000,0))))</f>
        <v/>
      </c>
      <c r="N344" s="69" t="n"/>
      <c r="O344" s="69" t="n"/>
      <c r="P344" s="70" t="n"/>
      <c r="Q344" s="71" t="n"/>
      <c r="R344" s="72">
        <f>IF(AND(N(P344)&gt;0,N(Q344)&gt;0),Q344/P344,"")</f>
        <v/>
      </c>
      <c r="S344" s="69" t="n"/>
      <c r="T344" s="69" t="n"/>
      <c r="U344" s="60">
        <f>IF(OR(N(S344)=0,N('Ustawienia'!$B$19)=0),"",IFERROR("Z"&amp;MATCH(S344,'Ustawienia'!$C$23:$C$27,1),"&lt;Z1"))</f>
        <v/>
      </c>
      <c r="V344" s="69" t="n"/>
      <c r="W344" s="60">
        <f>IF(AND(N(V344)&gt;0,N(Q344)&gt;0),ROUND(V344*Q344*1440,0),"")</f>
        <v/>
      </c>
      <c r="X344" s="69" t="n"/>
      <c r="Y344" s="69" t="n"/>
      <c r="Z344" s="69" t="n"/>
      <c r="AA344" s="73" t="n"/>
      <c r="AB344" s="69" t="n"/>
      <c r="AC344" s="74" t="n"/>
      <c r="AD344" s="73" t="n"/>
      <c r="AE344" s="69" t="n"/>
      <c r="AF344" s="74" t="n"/>
      <c r="AG344" s="69" t="n"/>
      <c r="AH344" s="74" t="n"/>
      <c r="AI344" s="74" t="n"/>
      <c r="AJ344" s="64" t="n"/>
    </row>
    <row r="345" outlineLevel="1">
      <c r="A345" s="43" t="n">
        <v>46594</v>
      </c>
      <c r="B345" s="44">
        <f>CHOOSE(WEEKDAY(A345,2),"pon","wt","śr","czw","pt","sob","ndz")</f>
        <v/>
      </c>
      <c r="C345" s="45">
        <f>A345-WEEKDAY(A345,2)+1</f>
        <v/>
      </c>
      <c r="D345" s="44">
        <f>YEAR(A345)&amp;"-"&amp;TEXT(MONTH(A345),"00")</f>
        <v/>
      </c>
      <c r="E345" s="46" t="n"/>
      <c r="F345" s="46" t="n"/>
      <c r="G345" s="47" t="n"/>
      <c r="H345" s="48" t="n"/>
      <c r="I345" s="49" t="n"/>
      <c r="J345" s="47" t="n"/>
      <c r="K345" s="50">
        <f>IF(AND(H345="",I345="",COUNTIF('Zmiany planu'!$C$4:$C$1000,$A345)=0),"",1+COUNTIF('Zmiany planu'!$C$4:$C$1000,$A345))</f>
        <v/>
      </c>
      <c r="L345" s="51">
        <f>IF(COUNTIF('Zmiany planu'!$C$4:$C$1000,$A345)=0,IF(H345="","",H345),INDEX('Zmiany planu'!$G$4:$G$1000,MATCH(INT($A345)&amp;"#"&amp;COUNTIF('Zmiany planu'!$C$4:$C$1000,$A345),'Zmiany planu'!$L$4:$L$1000,0))&amp;"")</f>
        <v/>
      </c>
      <c r="M345" s="52">
        <f>IF(COUNTIF('Zmiany planu'!$C$4:$C$1000,$A345)=0,IF(I345="","",I345),IF(INDEX('Zmiany planu'!$H$4:$H$1000,MATCH(INT($A345)&amp;"#"&amp;COUNTIF('Zmiany planu'!$C$4:$C$1000,$A345),'Zmiany planu'!$L$4:$L$1000,0))="",0,INDEX('Zmiany planu'!$H$4:$H$1000,MATCH(INT($A345)&amp;"#"&amp;COUNTIF('Zmiany planu'!$C$4:$C$1000,$A345),'Zmiany planu'!$L$4:$L$1000,0))))</f>
        <v/>
      </c>
      <c r="N345" s="53" t="n"/>
      <c r="O345" s="53" t="n"/>
      <c r="P345" s="54" t="n"/>
      <c r="Q345" s="55" t="n"/>
      <c r="R345" s="56">
        <f>IF(AND(N(P345)&gt;0,N(Q345)&gt;0),Q345/P345,"")</f>
        <v/>
      </c>
      <c r="S345" s="53" t="n"/>
      <c r="T345" s="53" t="n"/>
      <c r="U345" s="44">
        <f>IF(OR(N(S345)=0,N('Ustawienia'!$B$19)=0),"",IFERROR("Z"&amp;MATCH(S345,'Ustawienia'!$C$23:$C$27,1),"&lt;Z1"))</f>
        <v/>
      </c>
      <c r="V345" s="53" t="n"/>
      <c r="W345" s="44">
        <f>IF(AND(N(V345)&gt;0,N(Q345)&gt;0),ROUND(V345*Q345*1440,0),"")</f>
        <v/>
      </c>
      <c r="X345" s="53" t="n"/>
      <c r="Y345" s="53" t="n"/>
      <c r="Z345" s="53" t="n"/>
      <c r="AA345" s="57" t="n"/>
      <c r="AB345" s="53" t="n"/>
      <c r="AC345" s="58" t="n"/>
      <c r="AD345" s="57" t="n"/>
      <c r="AE345" s="53" t="n"/>
      <c r="AF345" s="58" t="n"/>
      <c r="AG345" s="53" t="n"/>
      <c r="AH345" s="58" t="n"/>
      <c r="AI345" s="58" t="n"/>
      <c r="AJ345" s="48" t="n"/>
    </row>
    <row r="346" outlineLevel="1">
      <c r="A346" s="43" t="n">
        <v>46595</v>
      </c>
      <c r="B346" s="44">
        <f>CHOOSE(WEEKDAY(A346,2),"pon","wt","śr","czw","pt","sob","ndz")</f>
        <v/>
      </c>
      <c r="C346" s="45">
        <f>A346-WEEKDAY(A346,2)+1</f>
        <v/>
      </c>
      <c r="D346" s="44">
        <f>YEAR(A346)&amp;"-"&amp;TEXT(MONTH(A346),"00")</f>
        <v/>
      </c>
      <c r="E346" s="46" t="n"/>
      <c r="F346" s="46" t="n"/>
      <c r="G346" s="47" t="n"/>
      <c r="H346" s="48" t="n"/>
      <c r="I346" s="49" t="n"/>
      <c r="J346" s="47" t="n"/>
      <c r="K346" s="50">
        <f>IF(AND(H346="",I346="",COUNTIF('Zmiany planu'!$C$4:$C$1000,$A346)=0),"",1+COUNTIF('Zmiany planu'!$C$4:$C$1000,$A346))</f>
        <v/>
      </c>
      <c r="L346" s="51">
        <f>IF(COUNTIF('Zmiany planu'!$C$4:$C$1000,$A346)=0,IF(H346="","",H346),INDEX('Zmiany planu'!$G$4:$G$1000,MATCH(INT($A346)&amp;"#"&amp;COUNTIF('Zmiany planu'!$C$4:$C$1000,$A346),'Zmiany planu'!$L$4:$L$1000,0))&amp;"")</f>
        <v/>
      </c>
      <c r="M346" s="52">
        <f>IF(COUNTIF('Zmiany planu'!$C$4:$C$1000,$A346)=0,IF(I346="","",I346),IF(INDEX('Zmiany planu'!$H$4:$H$1000,MATCH(INT($A346)&amp;"#"&amp;COUNTIF('Zmiany planu'!$C$4:$C$1000,$A346),'Zmiany planu'!$L$4:$L$1000,0))="",0,INDEX('Zmiany planu'!$H$4:$H$1000,MATCH(INT($A346)&amp;"#"&amp;COUNTIF('Zmiany planu'!$C$4:$C$1000,$A346),'Zmiany planu'!$L$4:$L$1000,0))))</f>
        <v/>
      </c>
      <c r="N346" s="53" t="n"/>
      <c r="O346" s="53" t="n"/>
      <c r="P346" s="54" t="n"/>
      <c r="Q346" s="55" t="n"/>
      <c r="R346" s="56">
        <f>IF(AND(N(P346)&gt;0,N(Q346)&gt;0),Q346/P346,"")</f>
        <v/>
      </c>
      <c r="S346" s="53" t="n"/>
      <c r="T346" s="53" t="n"/>
      <c r="U346" s="44">
        <f>IF(OR(N(S346)=0,N('Ustawienia'!$B$19)=0),"",IFERROR("Z"&amp;MATCH(S346,'Ustawienia'!$C$23:$C$27,1),"&lt;Z1"))</f>
        <v/>
      </c>
      <c r="V346" s="53" t="n"/>
      <c r="W346" s="44">
        <f>IF(AND(N(V346)&gt;0,N(Q346)&gt;0),ROUND(V346*Q346*1440,0),"")</f>
        <v/>
      </c>
      <c r="X346" s="53" t="n"/>
      <c r="Y346" s="53" t="n"/>
      <c r="Z346" s="53" t="n"/>
      <c r="AA346" s="57" t="n"/>
      <c r="AB346" s="53" t="n"/>
      <c r="AC346" s="58" t="n"/>
      <c r="AD346" s="57" t="n"/>
      <c r="AE346" s="53" t="n"/>
      <c r="AF346" s="58" t="n"/>
      <c r="AG346" s="53" t="n"/>
      <c r="AH346" s="58" t="n"/>
      <c r="AI346" s="58" t="n"/>
      <c r="AJ346" s="48" t="n"/>
    </row>
    <row r="347" outlineLevel="1">
      <c r="A347" s="43" t="n">
        <v>46596</v>
      </c>
      <c r="B347" s="44">
        <f>CHOOSE(WEEKDAY(A347,2),"pon","wt","śr","czw","pt","sob","ndz")</f>
        <v/>
      </c>
      <c r="C347" s="45">
        <f>A347-WEEKDAY(A347,2)+1</f>
        <v/>
      </c>
      <c r="D347" s="44">
        <f>YEAR(A347)&amp;"-"&amp;TEXT(MONTH(A347),"00")</f>
        <v/>
      </c>
      <c r="E347" s="46" t="n"/>
      <c r="F347" s="46" t="n"/>
      <c r="G347" s="47" t="n"/>
      <c r="H347" s="48" t="n"/>
      <c r="I347" s="49" t="n"/>
      <c r="J347" s="47" t="n"/>
      <c r="K347" s="50">
        <f>IF(AND(H347="",I347="",COUNTIF('Zmiany planu'!$C$4:$C$1000,$A347)=0),"",1+COUNTIF('Zmiany planu'!$C$4:$C$1000,$A347))</f>
        <v/>
      </c>
      <c r="L347" s="51">
        <f>IF(COUNTIF('Zmiany planu'!$C$4:$C$1000,$A347)=0,IF(H347="","",H347),INDEX('Zmiany planu'!$G$4:$G$1000,MATCH(INT($A347)&amp;"#"&amp;COUNTIF('Zmiany planu'!$C$4:$C$1000,$A347),'Zmiany planu'!$L$4:$L$1000,0))&amp;"")</f>
        <v/>
      </c>
      <c r="M347" s="52">
        <f>IF(COUNTIF('Zmiany planu'!$C$4:$C$1000,$A347)=0,IF(I347="","",I347),IF(INDEX('Zmiany planu'!$H$4:$H$1000,MATCH(INT($A347)&amp;"#"&amp;COUNTIF('Zmiany planu'!$C$4:$C$1000,$A347),'Zmiany planu'!$L$4:$L$1000,0))="",0,INDEX('Zmiany planu'!$H$4:$H$1000,MATCH(INT($A347)&amp;"#"&amp;COUNTIF('Zmiany planu'!$C$4:$C$1000,$A347),'Zmiany planu'!$L$4:$L$1000,0))))</f>
        <v/>
      </c>
      <c r="N347" s="53" t="n"/>
      <c r="O347" s="53" t="n"/>
      <c r="P347" s="54" t="n"/>
      <c r="Q347" s="55" t="n"/>
      <c r="R347" s="56">
        <f>IF(AND(N(P347)&gt;0,N(Q347)&gt;0),Q347/P347,"")</f>
        <v/>
      </c>
      <c r="S347" s="53" t="n"/>
      <c r="T347" s="53" t="n"/>
      <c r="U347" s="44">
        <f>IF(OR(N(S347)=0,N('Ustawienia'!$B$19)=0),"",IFERROR("Z"&amp;MATCH(S347,'Ustawienia'!$C$23:$C$27,1),"&lt;Z1"))</f>
        <v/>
      </c>
      <c r="V347" s="53" t="n"/>
      <c r="W347" s="44">
        <f>IF(AND(N(V347)&gt;0,N(Q347)&gt;0),ROUND(V347*Q347*1440,0),"")</f>
        <v/>
      </c>
      <c r="X347" s="53" t="n"/>
      <c r="Y347" s="53" t="n"/>
      <c r="Z347" s="53" t="n"/>
      <c r="AA347" s="57" t="n"/>
      <c r="AB347" s="53" t="n"/>
      <c r="AC347" s="58" t="n"/>
      <c r="AD347" s="57" t="n"/>
      <c r="AE347" s="53" t="n"/>
      <c r="AF347" s="58" t="n"/>
      <c r="AG347" s="53" t="n"/>
      <c r="AH347" s="58" t="n"/>
      <c r="AI347" s="58" t="n"/>
      <c r="AJ347" s="48" t="n"/>
    </row>
    <row r="348" outlineLevel="1">
      <c r="A348" s="43" t="n">
        <v>46597</v>
      </c>
      <c r="B348" s="44">
        <f>CHOOSE(WEEKDAY(A348,2),"pon","wt","śr","czw","pt","sob","ndz")</f>
        <v/>
      </c>
      <c r="C348" s="45">
        <f>A348-WEEKDAY(A348,2)+1</f>
        <v/>
      </c>
      <c r="D348" s="44">
        <f>YEAR(A348)&amp;"-"&amp;TEXT(MONTH(A348),"00")</f>
        <v/>
      </c>
      <c r="E348" s="46" t="n"/>
      <c r="F348" s="46" t="n"/>
      <c r="G348" s="47" t="n"/>
      <c r="H348" s="48" t="n"/>
      <c r="I348" s="49" t="n"/>
      <c r="J348" s="47" t="n"/>
      <c r="K348" s="50">
        <f>IF(AND(H348="",I348="",COUNTIF('Zmiany planu'!$C$4:$C$1000,$A348)=0),"",1+COUNTIF('Zmiany planu'!$C$4:$C$1000,$A348))</f>
        <v/>
      </c>
      <c r="L348" s="51">
        <f>IF(COUNTIF('Zmiany planu'!$C$4:$C$1000,$A348)=0,IF(H348="","",H348),INDEX('Zmiany planu'!$G$4:$G$1000,MATCH(INT($A348)&amp;"#"&amp;COUNTIF('Zmiany planu'!$C$4:$C$1000,$A348),'Zmiany planu'!$L$4:$L$1000,0))&amp;"")</f>
        <v/>
      </c>
      <c r="M348" s="52">
        <f>IF(COUNTIF('Zmiany planu'!$C$4:$C$1000,$A348)=0,IF(I348="","",I348),IF(INDEX('Zmiany planu'!$H$4:$H$1000,MATCH(INT($A348)&amp;"#"&amp;COUNTIF('Zmiany planu'!$C$4:$C$1000,$A348),'Zmiany planu'!$L$4:$L$1000,0))="",0,INDEX('Zmiany planu'!$H$4:$H$1000,MATCH(INT($A348)&amp;"#"&amp;COUNTIF('Zmiany planu'!$C$4:$C$1000,$A348),'Zmiany planu'!$L$4:$L$1000,0))))</f>
        <v/>
      </c>
      <c r="N348" s="53" t="n"/>
      <c r="O348" s="53" t="n"/>
      <c r="P348" s="54" t="n"/>
      <c r="Q348" s="55" t="n"/>
      <c r="R348" s="56">
        <f>IF(AND(N(P348)&gt;0,N(Q348)&gt;0),Q348/P348,"")</f>
        <v/>
      </c>
      <c r="S348" s="53" t="n"/>
      <c r="T348" s="53" t="n"/>
      <c r="U348" s="44">
        <f>IF(OR(N(S348)=0,N('Ustawienia'!$B$19)=0),"",IFERROR("Z"&amp;MATCH(S348,'Ustawienia'!$C$23:$C$27,1),"&lt;Z1"))</f>
        <v/>
      </c>
      <c r="V348" s="53" t="n"/>
      <c r="W348" s="44">
        <f>IF(AND(N(V348)&gt;0,N(Q348)&gt;0),ROUND(V348*Q348*1440,0),"")</f>
        <v/>
      </c>
      <c r="X348" s="53" t="n"/>
      <c r="Y348" s="53" t="n"/>
      <c r="Z348" s="53" t="n"/>
      <c r="AA348" s="57" t="n"/>
      <c r="AB348" s="53" t="n"/>
      <c r="AC348" s="58" t="n"/>
      <c r="AD348" s="57" t="n"/>
      <c r="AE348" s="53" t="n"/>
      <c r="AF348" s="58" t="n"/>
      <c r="AG348" s="53" t="n"/>
      <c r="AH348" s="58" t="n"/>
      <c r="AI348" s="58" t="n"/>
      <c r="AJ348" s="48" t="n"/>
    </row>
    <row r="349" outlineLevel="1">
      <c r="A349" s="43" t="n">
        <v>46598</v>
      </c>
      <c r="B349" s="44">
        <f>CHOOSE(WEEKDAY(A349,2),"pon","wt","śr","czw","pt","sob","ndz")</f>
        <v/>
      </c>
      <c r="C349" s="45">
        <f>A349-WEEKDAY(A349,2)+1</f>
        <v/>
      </c>
      <c r="D349" s="44">
        <f>YEAR(A349)&amp;"-"&amp;TEXT(MONTH(A349),"00")</f>
        <v/>
      </c>
      <c r="E349" s="46" t="n"/>
      <c r="F349" s="46" t="n"/>
      <c r="G349" s="47" t="n"/>
      <c r="H349" s="48" t="n"/>
      <c r="I349" s="49" t="n"/>
      <c r="J349" s="47" t="n"/>
      <c r="K349" s="50">
        <f>IF(AND(H349="",I349="",COUNTIF('Zmiany planu'!$C$4:$C$1000,$A349)=0),"",1+COUNTIF('Zmiany planu'!$C$4:$C$1000,$A349))</f>
        <v/>
      </c>
      <c r="L349" s="51">
        <f>IF(COUNTIF('Zmiany planu'!$C$4:$C$1000,$A349)=0,IF(H349="","",H349),INDEX('Zmiany planu'!$G$4:$G$1000,MATCH(INT($A349)&amp;"#"&amp;COUNTIF('Zmiany planu'!$C$4:$C$1000,$A349),'Zmiany planu'!$L$4:$L$1000,0))&amp;"")</f>
        <v/>
      </c>
      <c r="M349" s="52">
        <f>IF(COUNTIF('Zmiany planu'!$C$4:$C$1000,$A349)=0,IF(I349="","",I349),IF(INDEX('Zmiany planu'!$H$4:$H$1000,MATCH(INT($A349)&amp;"#"&amp;COUNTIF('Zmiany planu'!$C$4:$C$1000,$A349),'Zmiany planu'!$L$4:$L$1000,0))="",0,INDEX('Zmiany planu'!$H$4:$H$1000,MATCH(INT($A349)&amp;"#"&amp;COUNTIF('Zmiany planu'!$C$4:$C$1000,$A349),'Zmiany planu'!$L$4:$L$1000,0))))</f>
        <v/>
      </c>
      <c r="N349" s="53" t="n"/>
      <c r="O349" s="53" t="n"/>
      <c r="P349" s="54" t="n"/>
      <c r="Q349" s="55" t="n"/>
      <c r="R349" s="56">
        <f>IF(AND(N(P349)&gt;0,N(Q349)&gt;0),Q349/P349,"")</f>
        <v/>
      </c>
      <c r="S349" s="53" t="n"/>
      <c r="T349" s="53" t="n"/>
      <c r="U349" s="44">
        <f>IF(OR(N(S349)=0,N('Ustawienia'!$B$19)=0),"",IFERROR("Z"&amp;MATCH(S349,'Ustawienia'!$C$23:$C$27,1),"&lt;Z1"))</f>
        <v/>
      </c>
      <c r="V349" s="53" t="n"/>
      <c r="W349" s="44">
        <f>IF(AND(N(V349)&gt;0,N(Q349)&gt;0),ROUND(V349*Q349*1440,0),"")</f>
        <v/>
      </c>
      <c r="X349" s="53" t="n"/>
      <c r="Y349" s="53" t="n"/>
      <c r="Z349" s="53" t="n"/>
      <c r="AA349" s="57" t="n"/>
      <c r="AB349" s="53" t="n"/>
      <c r="AC349" s="58" t="n"/>
      <c r="AD349" s="57" t="n"/>
      <c r="AE349" s="53" t="n"/>
      <c r="AF349" s="58" t="n"/>
      <c r="AG349" s="53" t="n"/>
      <c r="AH349" s="58" t="n"/>
      <c r="AI349" s="58" t="n"/>
      <c r="AJ349" s="48" t="n"/>
    </row>
    <row r="350" outlineLevel="1">
      <c r="A350" s="43" t="n">
        <v>46599</v>
      </c>
      <c r="B350" s="44">
        <f>CHOOSE(WEEKDAY(A350,2),"pon","wt","śr","czw","pt","sob","ndz")</f>
        <v/>
      </c>
      <c r="C350" s="45">
        <f>A350-WEEKDAY(A350,2)+1</f>
        <v/>
      </c>
      <c r="D350" s="44">
        <f>YEAR(A350)&amp;"-"&amp;TEXT(MONTH(A350),"00")</f>
        <v/>
      </c>
      <c r="E350" s="46" t="n"/>
      <c r="F350" s="46" t="n"/>
      <c r="G350" s="47" t="n"/>
      <c r="H350" s="48" t="n"/>
      <c r="I350" s="49" t="n"/>
      <c r="J350" s="47" t="n"/>
      <c r="K350" s="50">
        <f>IF(AND(H350="",I350="",COUNTIF('Zmiany planu'!$C$4:$C$1000,$A350)=0),"",1+COUNTIF('Zmiany planu'!$C$4:$C$1000,$A350))</f>
        <v/>
      </c>
      <c r="L350" s="51">
        <f>IF(COUNTIF('Zmiany planu'!$C$4:$C$1000,$A350)=0,IF(H350="","",H350),INDEX('Zmiany planu'!$G$4:$G$1000,MATCH(INT($A350)&amp;"#"&amp;COUNTIF('Zmiany planu'!$C$4:$C$1000,$A350),'Zmiany planu'!$L$4:$L$1000,0))&amp;"")</f>
        <v/>
      </c>
      <c r="M350" s="52">
        <f>IF(COUNTIF('Zmiany planu'!$C$4:$C$1000,$A350)=0,IF(I350="","",I350),IF(INDEX('Zmiany planu'!$H$4:$H$1000,MATCH(INT($A350)&amp;"#"&amp;COUNTIF('Zmiany planu'!$C$4:$C$1000,$A350),'Zmiany planu'!$L$4:$L$1000,0))="",0,INDEX('Zmiany planu'!$H$4:$H$1000,MATCH(INT($A350)&amp;"#"&amp;COUNTIF('Zmiany planu'!$C$4:$C$1000,$A350),'Zmiany planu'!$L$4:$L$1000,0))))</f>
        <v/>
      </c>
      <c r="N350" s="53" t="n"/>
      <c r="O350" s="53" t="n"/>
      <c r="P350" s="54" t="n"/>
      <c r="Q350" s="55" t="n"/>
      <c r="R350" s="56">
        <f>IF(AND(N(P350)&gt;0,N(Q350)&gt;0),Q350/P350,"")</f>
        <v/>
      </c>
      <c r="S350" s="53" t="n"/>
      <c r="T350" s="53" t="n"/>
      <c r="U350" s="44">
        <f>IF(OR(N(S350)=0,N('Ustawienia'!$B$19)=0),"",IFERROR("Z"&amp;MATCH(S350,'Ustawienia'!$C$23:$C$27,1),"&lt;Z1"))</f>
        <v/>
      </c>
      <c r="V350" s="53" t="n"/>
      <c r="W350" s="44">
        <f>IF(AND(N(V350)&gt;0,N(Q350)&gt;0),ROUND(V350*Q350*1440,0),"")</f>
        <v/>
      </c>
      <c r="X350" s="53" t="n"/>
      <c r="Y350" s="53" t="n"/>
      <c r="Z350" s="53" t="n"/>
      <c r="AA350" s="57" t="n"/>
      <c r="AB350" s="53" t="n"/>
      <c r="AC350" s="58" t="n"/>
      <c r="AD350" s="57" t="n"/>
      <c r="AE350" s="53" t="n"/>
      <c r="AF350" s="58" t="n"/>
      <c r="AG350" s="53" t="n"/>
      <c r="AH350" s="58" t="n"/>
      <c r="AI350" s="58" t="n"/>
      <c r="AJ350" s="48" t="n"/>
    </row>
    <row r="351" ht="22" customHeight="1">
      <c r="A351" s="40" t="inlineStr">
        <is>
          <t>08.2027</t>
        </is>
      </c>
      <c r="B351" s="40" t="n"/>
      <c r="C351" s="40" t="n"/>
      <c r="D351" s="40" t="inlineStr">
        <is>
          <t>2027-08</t>
        </is>
      </c>
      <c r="E351" s="41">
        <f>SUMIFS($M$4:$M$1200,$D$4:$D$1200,$D351)</f>
        <v/>
      </c>
      <c r="F351" s="41">
        <f>SUMIFS($P$4:$P$1200,$D$4:$D$1200,$D351)</f>
        <v/>
      </c>
      <c r="G351" s="40" t="n"/>
      <c r="H351" s="42" t="inlineStr">
        <is>
          <t>SIERPIEŃ 2027</t>
        </is>
      </c>
      <c r="I351" s="40" t="n"/>
      <c r="J351" s="40" t="n"/>
      <c r="K351" s="40" t="n"/>
      <c r="L351" s="40">
        <f>IF(E351&gt;0,"Realizacja miesiąca: "&amp;ROUND(F351/E351*100,0)&amp;"%  ·  treningi: "&amp;COUNTIFS($D$4:$D$1200,$D351,$P$4:$P$1200,"&gt;0")&amp;"  ·  zmiany planu: "&amp;COUNTIFS('Zmiany planu'!$M$4:$M$1000,$D351),"")</f>
        <v/>
      </c>
      <c r="M351" s="40" t="n"/>
      <c r="N351" s="40" t="n"/>
      <c r="O351" s="40" t="n"/>
      <c r="P351" s="40" t="n"/>
      <c r="Q351" s="40" t="n"/>
      <c r="R351" s="40" t="n"/>
      <c r="S351" s="40" t="n"/>
      <c r="T351" s="40" t="n"/>
      <c r="U351" s="40" t="n"/>
      <c r="V351" s="40" t="n"/>
      <c r="W351" s="40" t="n"/>
      <c r="X351" s="40" t="n"/>
      <c r="Y351" s="40" t="n"/>
      <c r="Z351" s="40" t="n"/>
      <c r="AA351" s="40" t="n"/>
      <c r="AB351" s="40" t="n"/>
      <c r="AC351" s="40" t="n"/>
      <c r="AD351" s="40" t="n"/>
      <c r="AE351" s="40" t="n"/>
      <c r="AF351" s="40" t="n"/>
      <c r="AG351" s="40" t="n"/>
      <c r="AH351" s="40" t="n"/>
      <c r="AI351" s="40" t="n"/>
      <c r="AJ351" s="40" t="n"/>
    </row>
    <row r="352" outlineLevel="1">
      <c r="A352" s="59" t="n">
        <v>46600</v>
      </c>
      <c r="B352" s="60">
        <f>CHOOSE(WEEKDAY(A352,2),"pon","wt","śr","czw","pt","sob","ndz")</f>
        <v/>
      </c>
      <c r="C352" s="61">
        <f>A352-WEEKDAY(A352,2)+1</f>
        <v/>
      </c>
      <c r="D352" s="60">
        <f>YEAR(A352)&amp;"-"&amp;TEXT(MONTH(A352),"00")</f>
        <v/>
      </c>
      <c r="E352" s="62">
        <f>SUMIFS($M$4:$M$1200,$C$4:$C$1200,$C352)</f>
        <v/>
      </c>
      <c r="F352" s="62">
        <f>SUMIFS($P$4:$P$1200,$C$4:$C$1200,$C352)</f>
        <v/>
      </c>
      <c r="G352" s="63" t="n"/>
      <c r="H352" s="64" t="n"/>
      <c r="I352" s="65" t="n"/>
      <c r="J352" s="63" t="n"/>
      <c r="K352" s="66">
        <f>IF(AND(H352="",I352="",COUNTIF('Zmiany planu'!$C$4:$C$1000,$A352)=0),"",1+COUNTIF('Zmiany planu'!$C$4:$C$1000,$A352))</f>
        <v/>
      </c>
      <c r="L352" s="67">
        <f>IF(COUNTIF('Zmiany planu'!$C$4:$C$1000,$A352)=0,IF(H352="","",H352),INDEX('Zmiany planu'!$G$4:$G$1000,MATCH(INT($A352)&amp;"#"&amp;COUNTIF('Zmiany planu'!$C$4:$C$1000,$A352),'Zmiany planu'!$L$4:$L$1000,0))&amp;"")</f>
        <v/>
      </c>
      <c r="M352" s="68">
        <f>IF(COUNTIF('Zmiany planu'!$C$4:$C$1000,$A352)=0,IF(I352="","",I352),IF(INDEX('Zmiany planu'!$H$4:$H$1000,MATCH(INT($A352)&amp;"#"&amp;COUNTIF('Zmiany planu'!$C$4:$C$1000,$A352),'Zmiany planu'!$L$4:$L$1000,0))="",0,INDEX('Zmiany planu'!$H$4:$H$1000,MATCH(INT($A352)&amp;"#"&amp;COUNTIF('Zmiany planu'!$C$4:$C$1000,$A352),'Zmiany planu'!$L$4:$L$1000,0))))</f>
        <v/>
      </c>
      <c r="N352" s="69" t="n"/>
      <c r="O352" s="69" t="n"/>
      <c r="P352" s="70" t="n"/>
      <c r="Q352" s="71" t="n"/>
      <c r="R352" s="72">
        <f>IF(AND(N(P352)&gt;0,N(Q352)&gt;0),Q352/P352,"")</f>
        <v/>
      </c>
      <c r="S352" s="69" t="n"/>
      <c r="T352" s="69" t="n"/>
      <c r="U352" s="60">
        <f>IF(OR(N(S352)=0,N('Ustawienia'!$B$19)=0),"",IFERROR("Z"&amp;MATCH(S352,'Ustawienia'!$C$23:$C$27,1),"&lt;Z1"))</f>
        <v/>
      </c>
      <c r="V352" s="69" t="n"/>
      <c r="W352" s="60">
        <f>IF(AND(N(V352)&gt;0,N(Q352)&gt;0),ROUND(V352*Q352*1440,0),"")</f>
        <v/>
      </c>
      <c r="X352" s="69" t="n"/>
      <c r="Y352" s="69" t="n"/>
      <c r="Z352" s="69" t="n"/>
      <c r="AA352" s="73" t="n"/>
      <c r="AB352" s="69" t="n"/>
      <c r="AC352" s="74" t="n"/>
      <c r="AD352" s="73" t="n"/>
      <c r="AE352" s="69" t="n"/>
      <c r="AF352" s="74" t="n"/>
      <c r="AG352" s="69" t="n"/>
      <c r="AH352" s="74" t="n"/>
      <c r="AI352" s="74" t="n"/>
      <c r="AJ352" s="64" t="n"/>
    </row>
    <row r="353" outlineLevel="1">
      <c r="A353" s="43" t="n">
        <v>46601</v>
      </c>
      <c r="B353" s="44">
        <f>CHOOSE(WEEKDAY(A353,2),"pon","wt","śr","czw","pt","sob","ndz")</f>
        <v/>
      </c>
      <c r="C353" s="45">
        <f>A353-WEEKDAY(A353,2)+1</f>
        <v/>
      </c>
      <c r="D353" s="44">
        <f>YEAR(A353)&amp;"-"&amp;TEXT(MONTH(A353),"00")</f>
        <v/>
      </c>
      <c r="E353" s="46" t="n"/>
      <c r="F353" s="46" t="n"/>
      <c r="G353" s="47" t="n"/>
      <c r="H353" s="48" t="n"/>
      <c r="I353" s="49" t="n"/>
      <c r="J353" s="47" t="n"/>
      <c r="K353" s="50">
        <f>IF(AND(H353="",I353="",COUNTIF('Zmiany planu'!$C$4:$C$1000,$A353)=0),"",1+COUNTIF('Zmiany planu'!$C$4:$C$1000,$A353))</f>
        <v/>
      </c>
      <c r="L353" s="51">
        <f>IF(COUNTIF('Zmiany planu'!$C$4:$C$1000,$A353)=0,IF(H353="","",H353),INDEX('Zmiany planu'!$G$4:$G$1000,MATCH(INT($A353)&amp;"#"&amp;COUNTIF('Zmiany planu'!$C$4:$C$1000,$A353),'Zmiany planu'!$L$4:$L$1000,0))&amp;"")</f>
        <v/>
      </c>
      <c r="M353" s="52">
        <f>IF(COUNTIF('Zmiany planu'!$C$4:$C$1000,$A353)=0,IF(I353="","",I353),IF(INDEX('Zmiany planu'!$H$4:$H$1000,MATCH(INT($A353)&amp;"#"&amp;COUNTIF('Zmiany planu'!$C$4:$C$1000,$A353),'Zmiany planu'!$L$4:$L$1000,0))="",0,INDEX('Zmiany planu'!$H$4:$H$1000,MATCH(INT($A353)&amp;"#"&amp;COUNTIF('Zmiany planu'!$C$4:$C$1000,$A353),'Zmiany planu'!$L$4:$L$1000,0))))</f>
        <v/>
      </c>
      <c r="N353" s="53" t="n"/>
      <c r="O353" s="53" t="n"/>
      <c r="P353" s="54" t="n"/>
      <c r="Q353" s="55" t="n"/>
      <c r="R353" s="56">
        <f>IF(AND(N(P353)&gt;0,N(Q353)&gt;0),Q353/P353,"")</f>
        <v/>
      </c>
      <c r="S353" s="53" t="n"/>
      <c r="T353" s="53" t="n"/>
      <c r="U353" s="44">
        <f>IF(OR(N(S353)=0,N('Ustawienia'!$B$19)=0),"",IFERROR("Z"&amp;MATCH(S353,'Ustawienia'!$C$23:$C$27,1),"&lt;Z1"))</f>
        <v/>
      </c>
      <c r="V353" s="53" t="n"/>
      <c r="W353" s="44">
        <f>IF(AND(N(V353)&gt;0,N(Q353)&gt;0),ROUND(V353*Q353*1440,0),"")</f>
        <v/>
      </c>
      <c r="X353" s="53" t="n"/>
      <c r="Y353" s="53" t="n"/>
      <c r="Z353" s="53" t="n"/>
      <c r="AA353" s="57" t="n"/>
      <c r="AB353" s="53" t="n"/>
      <c r="AC353" s="58" t="n"/>
      <c r="AD353" s="57" t="n"/>
      <c r="AE353" s="53" t="n"/>
      <c r="AF353" s="58" t="n"/>
      <c r="AG353" s="53" t="n"/>
      <c r="AH353" s="58" t="n"/>
      <c r="AI353" s="58" t="n"/>
      <c r="AJ353" s="48" t="n"/>
    </row>
    <row r="354" outlineLevel="1">
      <c r="A354" s="43" t="n">
        <v>46602</v>
      </c>
      <c r="B354" s="44">
        <f>CHOOSE(WEEKDAY(A354,2),"pon","wt","śr","czw","pt","sob","ndz")</f>
        <v/>
      </c>
      <c r="C354" s="45">
        <f>A354-WEEKDAY(A354,2)+1</f>
        <v/>
      </c>
      <c r="D354" s="44">
        <f>YEAR(A354)&amp;"-"&amp;TEXT(MONTH(A354),"00")</f>
        <v/>
      </c>
      <c r="E354" s="46" t="n"/>
      <c r="F354" s="46" t="n"/>
      <c r="G354" s="47" t="n"/>
      <c r="H354" s="48" t="n"/>
      <c r="I354" s="49" t="n"/>
      <c r="J354" s="47" t="n"/>
      <c r="K354" s="50">
        <f>IF(AND(H354="",I354="",COUNTIF('Zmiany planu'!$C$4:$C$1000,$A354)=0),"",1+COUNTIF('Zmiany planu'!$C$4:$C$1000,$A354))</f>
        <v/>
      </c>
      <c r="L354" s="51">
        <f>IF(COUNTIF('Zmiany planu'!$C$4:$C$1000,$A354)=0,IF(H354="","",H354),INDEX('Zmiany planu'!$G$4:$G$1000,MATCH(INT($A354)&amp;"#"&amp;COUNTIF('Zmiany planu'!$C$4:$C$1000,$A354),'Zmiany planu'!$L$4:$L$1000,0))&amp;"")</f>
        <v/>
      </c>
      <c r="M354" s="52">
        <f>IF(COUNTIF('Zmiany planu'!$C$4:$C$1000,$A354)=0,IF(I354="","",I354),IF(INDEX('Zmiany planu'!$H$4:$H$1000,MATCH(INT($A354)&amp;"#"&amp;COUNTIF('Zmiany planu'!$C$4:$C$1000,$A354),'Zmiany planu'!$L$4:$L$1000,0))="",0,INDEX('Zmiany planu'!$H$4:$H$1000,MATCH(INT($A354)&amp;"#"&amp;COUNTIF('Zmiany planu'!$C$4:$C$1000,$A354),'Zmiany planu'!$L$4:$L$1000,0))))</f>
        <v/>
      </c>
      <c r="N354" s="53" t="n"/>
      <c r="O354" s="53" t="n"/>
      <c r="P354" s="54" t="n"/>
      <c r="Q354" s="55" t="n"/>
      <c r="R354" s="56">
        <f>IF(AND(N(P354)&gt;0,N(Q354)&gt;0),Q354/P354,"")</f>
        <v/>
      </c>
      <c r="S354" s="53" t="n"/>
      <c r="T354" s="53" t="n"/>
      <c r="U354" s="44">
        <f>IF(OR(N(S354)=0,N('Ustawienia'!$B$19)=0),"",IFERROR("Z"&amp;MATCH(S354,'Ustawienia'!$C$23:$C$27,1),"&lt;Z1"))</f>
        <v/>
      </c>
      <c r="V354" s="53" t="n"/>
      <c r="W354" s="44">
        <f>IF(AND(N(V354)&gt;0,N(Q354)&gt;0),ROUND(V354*Q354*1440,0),"")</f>
        <v/>
      </c>
      <c r="X354" s="53" t="n"/>
      <c r="Y354" s="53" t="n"/>
      <c r="Z354" s="53" t="n"/>
      <c r="AA354" s="57" t="n"/>
      <c r="AB354" s="53" t="n"/>
      <c r="AC354" s="58" t="n"/>
      <c r="AD354" s="57" t="n"/>
      <c r="AE354" s="53" t="n"/>
      <c r="AF354" s="58" t="n"/>
      <c r="AG354" s="53" t="n"/>
      <c r="AH354" s="58" t="n"/>
      <c r="AI354" s="58" t="n"/>
      <c r="AJ354" s="48" t="n"/>
    </row>
    <row r="355" outlineLevel="1">
      <c r="A355" s="43" t="n">
        <v>46603</v>
      </c>
      <c r="B355" s="44">
        <f>CHOOSE(WEEKDAY(A355,2),"pon","wt","śr","czw","pt","sob","ndz")</f>
        <v/>
      </c>
      <c r="C355" s="45">
        <f>A355-WEEKDAY(A355,2)+1</f>
        <v/>
      </c>
      <c r="D355" s="44">
        <f>YEAR(A355)&amp;"-"&amp;TEXT(MONTH(A355),"00")</f>
        <v/>
      </c>
      <c r="E355" s="46" t="n"/>
      <c r="F355" s="46" t="n"/>
      <c r="G355" s="47" t="n"/>
      <c r="H355" s="48" t="n"/>
      <c r="I355" s="49" t="n"/>
      <c r="J355" s="47" t="n"/>
      <c r="K355" s="50">
        <f>IF(AND(H355="",I355="",COUNTIF('Zmiany planu'!$C$4:$C$1000,$A355)=0),"",1+COUNTIF('Zmiany planu'!$C$4:$C$1000,$A355))</f>
        <v/>
      </c>
      <c r="L355" s="51">
        <f>IF(COUNTIF('Zmiany planu'!$C$4:$C$1000,$A355)=0,IF(H355="","",H355),INDEX('Zmiany planu'!$G$4:$G$1000,MATCH(INT($A355)&amp;"#"&amp;COUNTIF('Zmiany planu'!$C$4:$C$1000,$A355),'Zmiany planu'!$L$4:$L$1000,0))&amp;"")</f>
        <v/>
      </c>
      <c r="M355" s="52">
        <f>IF(COUNTIF('Zmiany planu'!$C$4:$C$1000,$A355)=0,IF(I355="","",I355),IF(INDEX('Zmiany planu'!$H$4:$H$1000,MATCH(INT($A355)&amp;"#"&amp;COUNTIF('Zmiany planu'!$C$4:$C$1000,$A355),'Zmiany planu'!$L$4:$L$1000,0))="",0,INDEX('Zmiany planu'!$H$4:$H$1000,MATCH(INT($A355)&amp;"#"&amp;COUNTIF('Zmiany planu'!$C$4:$C$1000,$A355),'Zmiany planu'!$L$4:$L$1000,0))))</f>
        <v/>
      </c>
      <c r="N355" s="53" t="n"/>
      <c r="O355" s="53" t="n"/>
      <c r="P355" s="54" t="n"/>
      <c r="Q355" s="55" t="n"/>
      <c r="R355" s="56">
        <f>IF(AND(N(P355)&gt;0,N(Q355)&gt;0),Q355/P355,"")</f>
        <v/>
      </c>
      <c r="S355" s="53" t="n"/>
      <c r="T355" s="53" t="n"/>
      <c r="U355" s="44">
        <f>IF(OR(N(S355)=0,N('Ustawienia'!$B$19)=0),"",IFERROR("Z"&amp;MATCH(S355,'Ustawienia'!$C$23:$C$27,1),"&lt;Z1"))</f>
        <v/>
      </c>
      <c r="V355" s="53" t="n"/>
      <c r="W355" s="44">
        <f>IF(AND(N(V355)&gt;0,N(Q355)&gt;0),ROUND(V355*Q355*1440,0),"")</f>
        <v/>
      </c>
      <c r="X355" s="53" t="n"/>
      <c r="Y355" s="53" t="n"/>
      <c r="Z355" s="53" t="n"/>
      <c r="AA355" s="57" t="n"/>
      <c r="AB355" s="53" t="n"/>
      <c r="AC355" s="58" t="n"/>
      <c r="AD355" s="57" t="n"/>
      <c r="AE355" s="53" t="n"/>
      <c r="AF355" s="58" t="n"/>
      <c r="AG355" s="53" t="n"/>
      <c r="AH355" s="58" t="n"/>
      <c r="AI355" s="58" t="n"/>
      <c r="AJ355" s="48" t="n"/>
    </row>
    <row r="356" outlineLevel="1">
      <c r="A356" s="43" t="n">
        <v>46604</v>
      </c>
      <c r="B356" s="44">
        <f>CHOOSE(WEEKDAY(A356,2),"pon","wt","śr","czw","pt","sob","ndz")</f>
        <v/>
      </c>
      <c r="C356" s="45">
        <f>A356-WEEKDAY(A356,2)+1</f>
        <v/>
      </c>
      <c r="D356" s="44">
        <f>YEAR(A356)&amp;"-"&amp;TEXT(MONTH(A356),"00")</f>
        <v/>
      </c>
      <c r="E356" s="46" t="n"/>
      <c r="F356" s="46" t="n"/>
      <c r="G356" s="47" t="n"/>
      <c r="H356" s="48" t="n"/>
      <c r="I356" s="49" t="n"/>
      <c r="J356" s="47" t="n"/>
      <c r="K356" s="50">
        <f>IF(AND(H356="",I356="",COUNTIF('Zmiany planu'!$C$4:$C$1000,$A356)=0),"",1+COUNTIF('Zmiany planu'!$C$4:$C$1000,$A356))</f>
        <v/>
      </c>
      <c r="L356" s="51">
        <f>IF(COUNTIF('Zmiany planu'!$C$4:$C$1000,$A356)=0,IF(H356="","",H356),INDEX('Zmiany planu'!$G$4:$G$1000,MATCH(INT($A356)&amp;"#"&amp;COUNTIF('Zmiany planu'!$C$4:$C$1000,$A356),'Zmiany planu'!$L$4:$L$1000,0))&amp;"")</f>
        <v/>
      </c>
      <c r="M356" s="52">
        <f>IF(COUNTIF('Zmiany planu'!$C$4:$C$1000,$A356)=0,IF(I356="","",I356),IF(INDEX('Zmiany planu'!$H$4:$H$1000,MATCH(INT($A356)&amp;"#"&amp;COUNTIF('Zmiany planu'!$C$4:$C$1000,$A356),'Zmiany planu'!$L$4:$L$1000,0))="",0,INDEX('Zmiany planu'!$H$4:$H$1000,MATCH(INT($A356)&amp;"#"&amp;COUNTIF('Zmiany planu'!$C$4:$C$1000,$A356),'Zmiany planu'!$L$4:$L$1000,0))))</f>
        <v/>
      </c>
      <c r="N356" s="53" t="n"/>
      <c r="O356" s="53" t="n"/>
      <c r="P356" s="54" t="n"/>
      <c r="Q356" s="55" t="n"/>
      <c r="R356" s="56">
        <f>IF(AND(N(P356)&gt;0,N(Q356)&gt;0),Q356/P356,"")</f>
        <v/>
      </c>
      <c r="S356" s="53" t="n"/>
      <c r="T356" s="53" t="n"/>
      <c r="U356" s="44">
        <f>IF(OR(N(S356)=0,N('Ustawienia'!$B$19)=0),"",IFERROR("Z"&amp;MATCH(S356,'Ustawienia'!$C$23:$C$27,1),"&lt;Z1"))</f>
        <v/>
      </c>
      <c r="V356" s="53" t="n"/>
      <c r="W356" s="44">
        <f>IF(AND(N(V356)&gt;0,N(Q356)&gt;0),ROUND(V356*Q356*1440,0),"")</f>
        <v/>
      </c>
      <c r="X356" s="53" t="n"/>
      <c r="Y356" s="53" t="n"/>
      <c r="Z356" s="53" t="n"/>
      <c r="AA356" s="57" t="n"/>
      <c r="AB356" s="53" t="n"/>
      <c r="AC356" s="58" t="n"/>
      <c r="AD356" s="57" t="n"/>
      <c r="AE356" s="53" t="n"/>
      <c r="AF356" s="58" t="n"/>
      <c r="AG356" s="53" t="n"/>
      <c r="AH356" s="58" t="n"/>
      <c r="AI356" s="58" t="n"/>
      <c r="AJ356" s="48" t="n"/>
    </row>
    <row r="357" outlineLevel="1">
      <c r="A357" s="43" t="n">
        <v>46605</v>
      </c>
      <c r="B357" s="44">
        <f>CHOOSE(WEEKDAY(A357,2),"pon","wt","śr","czw","pt","sob","ndz")</f>
        <v/>
      </c>
      <c r="C357" s="45">
        <f>A357-WEEKDAY(A357,2)+1</f>
        <v/>
      </c>
      <c r="D357" s="44">
        <f>YEAR(A357)&amp;"-"&amp;TEXT(MONTH(A357),"00")</f>
        <v/>
      </c>
      <c r="E357" s="46" t="n"/>
      <c r="F357" s="46" t="n"/>
      <c r="G357" s="47" t="n"/>
      <c r="H357" s="48" t="n"/>
      <c r="I357" s="49" t="n"/>
      <c r="J357" s="47" t="n"/>
      <c r="K357" s="50">
        <f>IF(AND(H357="",I357="",COUNTIF('Zmiany planu'!$C$4:$C$1000,$A357)=0),"",1+COUNTIF('Zmiany planu'!$C$4:$C$1000,$A357))</f>
        <v/>
      </c>
      <c r="L357" s="51">
        <f>IF(COUNTIF('Zmiany planu'!$C$4:$C$1000,$A357)=0,IF(H357="","",H357),INDEX('Zmiany planu'!$G$4:$G$1000,MATCH(INT($A357)&amp;"#"&amp;COUNTIF('Zmiany planu'!$C$4:$C$1000,$A357),'Zmiany planu'!$L$4:$L$1000,0))&amp;"")</f>
        <v/>
      </c>
      <c r="M357" s="52">
        <f>IF(COUNTIF('Zmiany planu'!$C$4:$C$1000,$A357)=0,IF(I357="","",I357),IF(INDEX('Zmiany planu'!$H$4:$H$1000,MATCH(INT($A357)&amp;"#"&amp;COUNTIF('Zmiany planu'!$C$4:$C$1000,$A357),'Zmiany planu'!$L$4:$L$1000,0))="",0,INDEX('Zmiany planu'!$H$4:$H$1000,MATCH(INT($A357)&amp;"#"&amp;COUNTIF('Zmiany planu'!$C$4:$C$1000,$A357),'Zmiany planu'!$L$4:$L$1000,0))))</f>
        <v/>
      </c>
      <c r="N357" s="53" t="n"/>
      <c r="O357" s="53" t="n"/>
      <c r="P357" s="54" t="n"/>
      <c r="Q357" s="55" t="n"/>
      <c r="R357" s="56">
        <f>IF(AND(N(P357)&gt;0,N(Q357)&gt;0),Q357/P357,"")</f>
        <v/>
      </c>
      <c r="S357" s="53" t="n"/>
      <c r="T357" s="53" t="n"/>
      <c r="U357" s="44">
        <f>IF(OR(N(S357)=0,N('Ustawienia'!$B$19)=0),"",IFERROR("Z"&amp;MATCH(S357,'Ustawienia'!$C$23:$C$27,1),"&lt;Z1"))</f>
        <v/>
      </c>
      <c r="V357" s="53" t="n"/>
      <c r="W357" s="44">
        <f>IF(AND(N(V357)&gt;0,N(Q357)&gt;0),ROUND(V357*Q357*1440,0),"")</f>
        <v/>
      </c>
      <c r="X357" s="53" t="n"/>
      <c r="Y357" s="53" t="n"/>
      <c r="Z357" s="53" t="n"/>
      <c r="AA357" s="57" t="n"/>
      <c r="AB357" s="53" t="n"/>
      <c r="AC357" s="58" t="n"/>
      <c r="AD357" s="57" t="n"/>
      <c r="AE357" s="53" t="n"/>
      <c r="AF357" s="58" t="n"/>
      <c r="AG357" s="53" t="n"/>
      <c r="AH357" s="58" t="n"/>
      <c r="AI357" s="58" t="n"/>
      <c r="AJ357" s="48" t="n"/>
    </row>
    <row r="358" outlineLevel="1">
      <c r="A358" s="43" t="n">
        <v>46606</v>
      </c>
      <c r="B358" s="44">
        <f>CHOOSE(WEEKDAY(A358,2),"pon","wt","śr","czw","pt","sob","ndz")</f>
        <v/>
      </c>
      <c r="C358" s="45">
        <f>A358-WEEKDAY(A358,2)+1</f>
        <v/>
      </c>
      <c r="D358" s="44">
        <f>YEAR(A358)&amp;"-"&amp;TEXT(MONTH(A358),"00")</f>
        <v/>
      </c>
      <c r="E358" s="46" t="n"/>
      <c r="F358" s="46" t="n"/>
      <c r="G358" s="47" t="n"/>
      <c r="H358" s="48" t="n"/>
      <c r="I358" s="49" t="n"/>
      <c r="J358" s="47" t="n"/>
      <c r="K358" s="50">
        <f>IF(AND(H358="",I358="",COUNTIF('Zmiany planu'!$C$4:$C$1000,$A358)=0),"",1+COUNTIF('Zmiany planu'!$C$4:$C$1000,$A358))</f>
        <v/>
      </c>
      <c r="L358" s="51">
        <f>IF(COUNTIF('Zmiany planu'!$C$4:$C$1000,$A358)=0,IF(H358="","",H358),INDEX('Zmiany planu'!$G$4:$G$1000,MATCH(INT($A358)&amp;"#"&amp;COUNTIF('Zmiany planu'!$C$4:$C$1000,$A358),'Zmiany planu'!$L$4:$L$1000,0))&amp;"")</f>
        <v/>
      </c>
      <c r="M358" s="52">
        <f>IF(COUNTIF('Zmiany planu'!$C$4:$C$1000,$A358)=0,IF(I358="","",I358),IF(INDEX('Zmiany planu'!$H$4:$H$1000,MATCH(INT($A358)&amp;"#"&amp;COUNTIF('Zmiany planu'!$C$4:$C$1000,$A358),'Zmiany planu'!$L$4:$L$1000,0))="",0,INDEX('Zmiany planu'!$H$4:$H$1000,MATCH(INT($A358)&amp;"#"&amp;COUNTIF('Zmiany planu'!$C$4:$C$1000,$A358),'Zmiany planu'!$L$4:$L$1000,0))))</f>
        <v/>
      </c>
      <c r="N358" s="53" t="n"/>
      <c r="O358" s="53" t="n"/>
      <c r="P358" s="54" t="n"/>
      <c r="Q358" s="55" t="n"/>
      <c r="R358" s="56">
        <f>IF(AND(N(P358)&gt;0,N(Q358)&gt;0),Q358/P358,"")</f>
        <v/>
      </c>
      <c r="S358" s="53" t="n"/>
      <c r="T358" s="53" t="n"/>
      <c r="U358" s="44">
        <f>IF(OR(N(S358)=0,N('Ustawienia'!$B$19)=0),"",IFERROR("Z"&amp;MATCH(S358,'Ustawienia'!$C$23:$C$27,1),"&lt;Z1"))</f>
        <v/>
      </c>
      <c r="V358" s="53" t="n"/>
      <c r="W358" s="44">
        <f>IF(AND(N(V358)&gt;0,N(Q358)&gt;0),ROUND(V358*Q358*1440,0),"")</f>
        <v/>
      </c>
      <c r="X358" s="53" t="n"/>
      <c r="Y358" s="53" t="n"/>
      <c r="Z358" s="53" t="n"/>
      <c r="AA358" s="57" t="n"/>
      <c r="AB358" s="53" t="n"/>
      <c r="AC358" s="58" t="n"/>
      <c r="AD358" s="57" t="n"/>
      <c r="AE358" s="53" t="n"/>
      <c r="AF358" s="58" t="n"/>
      <c r="AG358" s="53" t="n"/>
      <c r="AH358" s="58" t="n"/>
      <c r="AI358" s="58" t="n"/>
      <c r="AJ358" s="48" t="n"/>
    </row>
    <row r="359" outlineLevel="1">
      <c r="A359" s="59" t="n">
        <v>46607</v>
      </c>
      <c r="B359" s="60">
        <f>CHOOSE(WEEKDAY(A359,2),"pon","wt","śr","czw","pt","sob","ndz")</f>
        <v/>
      </c>
      <c r="C359" s="61">
        <f>A359-WEEKDAY(A359,2)+1</f>
        <v/>
      </c>
      <c r="D359" s="60">
        <f>YEAR(A359)&amp;"-"&amp;TEXT(MONTH(A359),"00")</f>
        <v/>
      </c>
      <c r="E359" s="62">
        <f>SUMIFS($M$4:$M$1200,$C$4:$C$1200,$C359)</f>
        <v/>
      </c>
      <c r="F359" s="62">
        <f>SUMIFS($P$4:$P$1200,$C$4:$C$1200,$C359)</f>
        <v/>
      </c>
      <c r="G359" s="63" t="n"/>
      <c r="H359" s="64" t="n"/>
      <c r="I359" s="65" t="n"/>
      <c r="J359" s="63" t="n"/>
      <c r="K359" s="66">
        <f>IF(AND(H359="",I359="",COUNTIF('Zmiany planu'!$C$4:$C$1000,$A359)=0),"",1+COUNTIF('Zmiany planu'!$C$4:$C$1000,$A359))</f>
        <v/>
      </c>
      <c r="L359" s="67">
        <f>IF(COUNTIF('Zmiany planu'!$C$4:$C$1000,$A359)=0,IF(H359="","",H359),INDEX('Zmiany planu'!$G$4:$G$1000,MATCH(INT($A359)&amp;"#"&amp;COUNTIF('Zmiany planu'!$C$4:$C$1000,$A359),'Zmiany planu'!$L$4:$L$1000,0))&amp;"")</f>
        <v/>
      </c>
      <c r="M359" s="68">
        <f>IF(COUNTIF('Zmiany planu'!$C$4:$C$1000,$A359)=0,IF(I359="","",I359),IF(INDEX('Zmiany planu'!$H$4:$H$1000,MATCH(INT($A359)&amp;"#"&amp;COUNTIF('Zmiany planu'!$C$4:$C$1000,$A359),'Zmiany planu'!$L$4:$L$1000,0))="",0,INDEX('Zmiany planu'!$H$4:$H$1000,MATCH(INT($A359)&amp;"#"&amp;COUNTIF('Zmiany planu'!$C$4:$C$1000,$A359),'Zmiany planu'!$L$4:$L$1000,0))))</f>
        <v/>
      </c>
      <c r="N359" s="69" t="n"/>
      <c r="O359" s="69" t="n"/>
      <c r="P359" s="70" t="n"/>
      <c r="Q359" s="71" t="n"/>
      <c r="R359" s="72">
        <f>IF(AND(N(P359)&gt;0,N(Q359)&gt;0),Q359/P359,"")</f>
        <v/>
      </c>
      <c r="S359" s="69" t="n"/>
      <c r="T359" s="69" t="n"/>
      <c r="U359" s="60">
        <f>IF(OR(N(S359)=0,N('Ustawienia'!$B$19)=0),"",IFERROR("Z"&amp;MATCH(S359,'Ustawienia'!$C$23:$C$27,1),"&lt;Z1"))</f>
        <v/>
      </c>
      <c r="V359" s="69" t="n"/>
      <c r="W359" s="60">
        <f>IF(AND(N(V359)&gt;0,N(Q359)&gt;0),ROUND(V359*Q359*1440,0),"")</f>
        <v/>
      </c>
      <c r="X359" s="69" t="n"/>
      <c r="Y359" s="69" t="n"/>
      <c r="Z359" s="69" t="n"/>
      <c r="AA359" s="73" t="n"/>
      <c r="AB359" s="69" t="n"/>
      <c r="AC359" s="74" t="n"/>
      <c r="AD359" s="73" t="n"/>
      <c r="AE359" s="69" t="n"/>
      <c r="AF359" s="74" t="n"/>
      <c r="AG359" s="69" t="n"/>
      <c r="AH359" s="74" t="n"/>
      <c r="AI359" s="74" t="n"/>
      <c r="AJ359" s="64" t="n"/>
    </row>
    <row r="360" outlineLevel="1">
      <c r="A360" s="43" t="n">
        <v>46608</v>
      </c>
      <c r="B360" s="44">
        <f>CHOOSE(WEEKDAY(A360,2),"pon","wt","śr","czw","pt","sob","ndz")</f>
        <v/>
      </c>
      <c r="C360" s="45">
        <f>A360-WEEKDAY(A360,2)+1</f>
        <v/>
      </c>
      <c r="D360" s="44">
        <f>YEAR(A360)&amp;"-"&amp;TEXT(MONTH(A360),"00")</f>
        <v/>
      </c>
      <c r="E360" s="46" t="n"/>
      <c r="F360" s="46" t="n"/>
      <c r="G360" s="47" t="n"/>
      <c r="H360" s="48" t="n"/>
      <c r="I360" s="49" t="n"/>
      <c r="J360" s="47" t="n"/>
      <c r="K360" s="50">
        <f>IF(AND(H360="",I360="",COUNTIF('Zmiany planu'!$C$4:$C$1000,$A360)=0),"",1+COUNTIF('Zmiany planu'!$C$4:$C$1000,$A360))</f>
        <v/>
      </c>
      <c r="L360" s="51">
        <f>IF(COUNTIF('Zmiany planu'!$C$4:$C$1000,$A360)=0,IF(H360="","",H360),INDEX('Zmiany planu'!$G$4:$G$1000,MATCH(INT($A360)&amp;"#"&amp;COUNTIF('Zmiany planu'!$C$4:$C$1000,$A360),'Zmiany planu'!$L$4:$L$1000,0))&amp;"")</f>
        <v/>
      </c>
      <c r="M360" s="52">
        <f>IF(COUNTIF('Zmiany planu'!$C$4:$C$1000,$A360)=0,IF(I360="","",I360),IF(INDEX('Zmiany planu'!$H$4:$H$1000,MATCH(INT($A360)&amp;"#"&amp;COUNTIF('Zmiany planu'!$C$4:$C$1000,$A360),'Zmiany planu'!$L$4:$L$1000,0))="",0,INDEX('Zmiany planu'!$H$4:$H$1000,MATCH(INT($A360)&amp;"#"&amp;COUNTIF('Zmiany planu'!$C$4:$C$1000,$A360),'Zmiany planu'!$L$4:$L$1000,0))))</f>
        <v/>
      </c>
      <c r="N360" s="53" t="n"/>
      <c r="O360" s="53" t="n"/>
      <c r="P360" s="54" t="n"/>
      <c r="Q360" s="55" t="n"/>
      <c r="R360" s="56">
        <f>IF(AND(N(P360)&gt;0,N(Q360)&gt;0),Q360/P360,"")</f>
        <v/>
      </c>
      <c r="S360" s="53" t="n"/>
      <c r="T360" s="53" t="n"/>
      <c r="U360" s="44">
        <f>IF(OR(N(S360)=0,N('Ustawienia'!$B$19)=0),"",IFERROR("Z"&amp;MATCH(S360,'Ustawienia'!$C$23:$C$27,1),"&lt;Z1"))</f>
        <v/>
      </c>
      <c r="V360" s="53" t="n"/>
      <c r="W360" s="44">
        <f>IF(AND(N(V360)&gt;0,N(Q360)&gt;0),ROUND(V360*Q360*1440,0),"")</f>
        <v/>
      </c>
      <c r="X360" s="53" t="n"/>
      <c r="Y360" s="53" t="n"/>
      <c r="Z360" s="53" t="n"/>
      <c r="AA360" s="57" t="n"/>
      <c r="AB360" s="53" t="n"/>
      <c r="AC360" s="58" t="n"/>
      <c r="AD360" s="57" t="n"/>
      <c r="AE360" s="53" t="n"/>
      <c r="AF360" s="58" t="n"/>
      <c r="AG360" s="53" t="n"/>
      <c r="AH360" s="58" t="n"/>
      <c r="AI360" s="58" t="n"/>
      <c r="AJ360" s="48" t="n"/>
    </row>
    <row r="361" outlineLevel="1">
      <c r="A361" s="43" t="n">
        <v>46609</v>
      </c>
      <c r="B361" s="44">
        <f>CHOOSE(WEEKDAY(A361,2),"pon","wt","śr","czw","pt","sob","ndz")</f>
        <v/>
      </c>
      <c r="C361" s="45">
        <f>A361-WEEKDAY(A361,2)+1</f>
        <v/>
      </c>
      <c r="D361" s="44">
        <f>YEAR(A361)&amp;"-"&amp;TEXT(MONTH(A361),"00")</f>
        <v/>
      </c>
      <c r="E361" s="46" t="n"/>
      <c r="F361" s="46" t="n"/>
      <c r="G361" s="47" t="n"/>
      <c r="H361" s="48" t="n"/>
      <c r="I361" s="49" t="n"/>
      <c r="J361" s="47" t="n"/>
      <c r="K361" s="50">
        <f>IF(AND(H361="",I361="",COUNTIF('Zmiany planu'!$C$4:$C$1000,$A361)=0),"",1+COUNTIF('Zmiany planu'!$C$4:$C$1000,$A361))</f>
        <v/>
      </c>
      <c r="L361" s="51">
        <f>IF(COUNTIF('Zmiany planu'!$C$4:$C$1000,$A361)=0,IF(H361="","",H361),INDEX('Zmiany planu'!$G$4:$G$1000,MATCH(INT($A361)&amp;"#"&amp;COUNTIF('Zmiany planu'!$C$4:$C$1000,$A361),'Zmiany planu'!$L$4:$L$1000,0))&amp;"")</f>
        <v/>
      </c>
      <c r="M361" s="52">
        <f>IF(COUNTIF('Zmiany planu'!$C$4:$C$1000,$A361)=0,IF(I361="","",I361),IF(INDEX('Zmiany planu'!$H$4:$H$1000,MATCH(INT($A361)&amp;"#"&amp;COUNTIF('Zmiany planu'!$C$4:$C$1000,$A361),'Zmiany planu'!$L$4:$L$1000,0))="",0,INDEX('Zmiany planu'!$H$4:$H$1000,MATCH(INT($A361)&amp;"#"&amp;COUNTIF('Zmiany planu'!$C$4:$C$1000,$A361),'Zmiany planu'!$L$4:$L$1000,0))))</f>
        <v/>
      </c>
      <c r="N361" s="53" t="n"/>
      <c r="O361" s="53" t="n"/>
      <c r="P361" s="54" t="n"/>
      <c r="Q361" s="55" t="n"/>
      <c r="R361" s="56">
        <f>IF(AND(N(P361)&gt;0,N(Q361)&gt;0),Q361/P361,"")</f>
        <v/>
      </c>
      <c r="S361" s="53" t="n"/>
      <c r="T361" s="53" t="n"/>
      <c r="U361" s="44">
        <f>IF(OR(N(S361)=0,N('Ustawienia'!$B$19)=0),"",IFERROR("Z"&amp;MATCH(S361,'Ustawienia'!$C$23:$C$27,1),"&lt;Z1"))</f>
        <v/>
      </c>
      <c r="V361" s="53" t="n"/>
      <c r="W361" s="44">
        <f>IF(AND(N(V361)&gt;0,N(Q361)&gt;0),ROUND(V361*Q361*1440,0),"")</f>
        <v/>
      </c>
      <c r="X361" s="53" t="n"/>
      <c r="Y361" s="53" t="n"/>
      <c r="Z361" s="53" t="n"/>
      <c r="AA361" s="57" t="n"/>
      <c r="AB361" s="53" t="n"/>
      <c r="AC361" s="58" t="n"/>
      <c r="AD361" s="57" t="n"/>
      <c r="AE361" s="53" t="n"/>
      <c r="AF361" s="58" t="n"/>
      <c r="AG361" s="53" t="n"/>
      <c r="AH361" s="58" t="n"/>
      <c r="AI361" s="58" t="n"/>
      <c r="AJ361" s="48" t="n"/>
    </row>
    <row r="362" outlineLevel="1">
      <c r="A362" s="43" t="n">
        <v>46610</v>
      </c>
      <c r="B362" s="44">
        <f>CHOOSE(WEEKDAY(A362,2),"pon","wt","śr","czw","pt","sob","ndz")</f>
        <v/>
      </c>
      <c r="C362" s="45">
        <f>A362-WEEKDAY(A362,2)+1</f>
        <v/>
      </c>
      <c r="D362" s="44">
        <f>YEAR(A362)&amp;"-"&amp;TEXT(MONTH(A362),"00")</f>
        <v/>
      </c>
      <c r="E362" s="46" t="n"/>
      <c r="F362" s="46" t="n"/>
      <c r="G362" s="47" t="n"/>
      <c r="H362" s="48" t="n"/>
      <c r="I362" s="49" t="n"/>
      <c r="J362" s="47" t="n"/>
      <c r="K362" s="50">
        <f>IF(AND(H362="",I362="",COUNTIF('Zmiany planu'!$C$4:$C$1000,$A362)=0),"",1+COUNTIF('Zmiany planu'!$C$4:$C$1000,$A362))</f>
        <v/>
      </c>
      <c r="L362" s="51">
        <f>IF(COUNTIF('Zmiany planu'!$C$4:$C$1000,$A362)=0,IF(H362="","",H362),INDEX('Zmiany planu'!$G$4:$G$1000,MATCH(INT($A362)&amp;"#"&amp;COUNTIF('Zmiany planu'!$C$4:$C$1000,$A362),'Zmiany planu'!$L$4:$L$1000,0))&amp;"")</f>
        <v/>
      </c>
      <c r="M362" s="52">
        <f>IF(COUNTIF('Zmiany planu'!$C$4:$C$1000,$A362)=0,IF(I362="","",I362),IF(INDEX('Zmiany planu'!$H$4:$H$1000,MATCH(INT($A362)&amp;"#"&amp;COUNTIF('Zmiany planu'!$C$4:$C$1000,$A362),'Zmiany planu'!$L$4:$L$1000,0))="",0,INDEX('Zmiany planu'!$H$4:$H$1000,MATCH(INT($A362)&amp;"#"&amp;COUNTIF('Zmiany planu'!$C$4:$C$1000,$A362),'Zmiany planu'!$L$4:$L$1000,0))))</f>
        <v/>
      </c>
      <c r="N362" s="53" t="n"/>
      <c r="O362" s="53" t="n"/>
      <c r="P362" s="54" t="n"/>
      <c r="Q362" s="55" t="n"/>
      <c r="R362" s="56">
        <f>IF(AND(N(P362)&gt;0,N(Q362)&gt;0),Q362/P362,"")</f>
        <v/>
      </c>
      <c r="S362" s="53" t="n"/>
      <c r="T362" s="53" t="n"/>
      <c r="U362" s="44">
        <f>IF(OR(N(S362)=0,N('Ustawienia'!$B$19)=0),"",IFERROR("Z"&amp;MATCH(S362,'Ustawienia'!$C$23:$C$27,1),"&lt;Z1"))</f>
        <v/>
      </c>
      <c r="V362" s="53" t="n"/>
      <c r="W362" s="44">
        <f>IF(AND(N(V362)&gt;0,N(Q362)&gt;0),ROUND(V362*Q362*1440,0),"")</f>
        <v/>
      </c>
      <c r="X362" s="53" t="n"/>
      <c r="Y362" s="53" t="n"/>
      <c r="Z362" s="53" t="n"/>
      <c r="AA362" s="57" t="n"/>
      <c r="AB362" s="53" t="n"/>
      <c r="AC362" s="58" t="n"/>
      <c r="AD362" s="57" t="n"/>
      <c r="AE362" s="53" t="n"/>
      <c r="AF362" s="58" t="n"/>
      <c r="AG362" s="53" t="n"/>
      <c r="AH362" s="58" t="n"/>
      <c r="AI362" s="58" t="n"/>
      <c r="AJ362" s="48" t="n"/>
    </row>
    <row r="363" outlineLevel="1">
      <c r="A363" s="43" t="n">
        <v>46611</v>
      </c>
      <c r="B363" s="44">
        <f>CHOOSE(WEEKDAY(A363,2),"pon","wt","śr","czw","pt","sob","ndz")</f>
        <v/>
      </c>
      <c r="C363" s="45">
        <f>A363-WEEKDAY(A363,2)+1</f>
        <v/>
      </c>
      <c r="D363" s="44">
        <f>YEAR(A363)&amp;"-"&amp;TEXT(MONTH(A363),"00")</f>
        <v/>
      </c>
      <c r="E363" s="46" t="n"/>
      <c r="F363" s="46" t="n"/>
      <c r="G363" s="47" t="n"/>
      <c r="H363" s="48" t="n"/>
      <c r="I363" s="49" t="n"/>
      <c r="J363" s="47" t="n"/>
      <c r="K363" s="50">
        <f>IF(AND(H363="",I363="",COUNTIF('Zmiany planu'!$C$4:$C$1000,$A363)=0),"",1+COUNTIF('Zmiany planu'!$C$4:$C$1000,$A363))</f>
        <v/>
      </c>
      <c r="L363" s="51">
        <f>IF(COUNTIF('Zmiany planu'!$C$4:$C$1000,$A363)=0,IF(H363="","",H363),INDEX('Zmiany planu'!$G$4:$G$1000,MATCH(INT($A363)&amp;"#"&amp;COUNTIF('Zmiany planu'!$C$4:$C$1000,$A363),'Zmiany planu'!$L$4:$L$1000,0))&amp;"")</f>
        <v/>
      </c>
      <c r="M363" s="52">
        <f>IF(COUNTIF('Zmiany planu'!$C$4:$C$1000,$A363)=0,IF(I363="","",I363),IF(INDEX('Zmiany planu'!$H$4:$H$1000,MATCH(INT($A363)&amp;"#"&amp;COUNTIF('Zmiany planu'!$C$4:$C$1000,$A363),'Zmiany planu'!$L$4:$L$1000,0))="",0,INDEX('Zmiany planu'!$H$4:$H$1000,MATCH(INT($A363)&amp;"#"&amp;COUNTIF('Zmiany planu'!$C$4:$C$1000,$A363),'Zmiany planu'!$L$4:$L$1000,0))))</f>
        <v/>
      </c>
      <c r="N363" s="53" t="n"/>
      <c r="O363" s="53" t="n"/>
      <c r="P363" s="54" t="n"/>
      <c r="Q363" s="55" t="n"/>
      <c r="R363" s="56">
        <f>IF(AND(N(P363)&gt;0,N(Q363)&gt;0),Q363/P363,"")</f>
        <v/>
      </c>
      <c r="S363" s="53" t="n"/>
      <c r="T363" s="53" t="n"/>
      <c r="U363" s="44">
        <f>IF(OR(N(S363)=0,N('Ustawienia'!$B$19)=0),"",IFERROR("Z"&amp;MATCH(S363,'Ustawienia'!$C$23:$C$27,1),"&lt;Z1"))</f>
        <v/>
      </c>
      <c r="V363" s="53" t="n"/>
      <c r="W363" s="44">
        <f>IF(AND(N(V363)&gt;0,N(Q363)&gt;0),ROUND(V363*Q363*1440,0),"")</f>
        <v/>
      </c>
      <c r="X363" s="53" t="n"/>
      <c r="Y363" s="53" t="n"/>
      <c r="Z363" s="53" t="n"/>
      <c r="AA363" s="57" t="n"/>
      <c r="AB363" s="53" t="n"/>
      <c r="AC363" s="58" t="n"/>
      <c r="AD363" s="57" t="n"/>
      <c r="AE363" s="53" t="n"/>
      <c r="AF363" s="58" t="n"/>
      <c r="AG363" s="53" t="n"/>
      <c r="AH363" s="58" t="n"/>
      <c r="AI363" s="58" t="n"/>
      <c r="AJ363" s="48" t="n"/>
    </row>
    <row r="364" outlineLevel="1">
      <c r="A364" s="43" t="n">
        <v>46612</v>
      </c>
      <c r="B364" s="44">
        <f>CHOOSE(WEEKDAY(A364,2),"pon","wt","śr","czw","pt","sob","ndz")</f>
        <v/>
      </c>
      <c r="C364" s="45">
        <f>A364-WEEKDAY(A364,2)+1</f>
        <v/>
      </c>
      <c r="D364" s="44">
        <f>YEAR(A364)&amp;"-"&amp;TEXT(MONTH(A364),"00")</f>
        <v/>
      </c>
      <c r="E364" s="46" t="n"/>
      <c r="F364" s="46" t="n"/>
      <c r="G364" s="47" t="n"/>
      <c r="H364" s="48" t="n"/>
      <c r="I364" s="49" t="n"/>
      <c r="J364" s="47" t="n"/>
      <c r="K364" s="50">
        <f>IF(AND(H364="",I364="",COUNTIF('Zmiany planu'!$C$4:$C$1000,$A364)=0),"",1+COUNTIF('Zmiany planu'!$C$4:$C$1000,$A364))</f>
        <v/>
      </c>
      <c r="L364" s="51">
        <f>IF(COUNTIF('Zmiany planu'!$C$4:$C$1000,$A364)=0,IF(H364="","",H364),INDEX('Zmiany planu'!$G$4:$G$1000,MATCH(INT($A364)&amp;"#"&amp;COUNTIF('Zmiany planu'!$C$4:$C$1000,$A364),'Zmiany planu'!$L$4:$L$1000,0))&amp;"")</f>
        <v/>
      </c>
      <c r="M364" s="52">
        <f>IF(COUNTIF('Zmiany planu'!$C$4:$C$1000,$A364)=0,IF(I364="","",I364),IF(INDEX('Zmiany planu'!$H$4:$H$1000,MATCH(INT($A364)&amp;"#"&amp;COUNTIF('Zmiany planu'!$C$4:$C$1000,$A364),'Zmiany planu'!$L$4:$L$1000,0))="",0,INDEX('Zmiany planu'!$H$4:$H$1000,MATCH(INT($A364)&amp;"#"&amp;COUNTIF('Zmiany planu'!$C$4:$C$1000,$A364),'Zmiany planu'!$L$4:$L$1000,0))))</f>
        <v/>
      </c>
      <c r="N364" s="53" t="n"/>
      <c r="O364" s="53" t="n"/>
      <c r="P364" s="54" t="n"/>
      <c r="Q364" s="55" t="n"/>
      <c r="R364" s="56">
        <f>IF(AND(N(P364)&gt;0,N(Q364)&gt;0),Q364/P364,"")</f>
        <v/>
      </c>
      <c r="S364" s="53" t="n"/>
      <c r="T364" s="53" t="n"/>
      <c r="U364" s="44">
        <f>IF(OR(N(S364)=0,N('Ustawienia'!$B$19)=0),"",IFERROR("Z"&amp;MATCH(S364,'Ustawienia'!$C$23:$C$27,1),"&lt;Z1"))</f>
        <v/>
      </c>
      <c r="V364" s="53" t="n"/>
      <c r="W364" s="44">
        <f>IF(AND(N(V364)&gt;0,N(Q364)&gt;0),ROUND(V364*Q364*1440,0),"")</f>
        <v/>
      </c>
      <c r="X364" s="53" t="n"/>
      <c r="Y364" s="53" t="n"/>
      <c r="Z364" s="53" t="n"/>
      <c r="AA364" s="57" t="n"/>
      <c r="AB364" s="53" t="n"/>
      <c r="AC364" s="58" t="n"/>
      <c r="AD364" s="57" t="n"/>
      <c r="AE364" s="53" t="n"/>
      <c r="AF364" s="58" t="n"/>
      <c r="AG364" s="53" t="n"/>
      <c r="AH364" s="58" t="n"/>
      <c r="AI364" s="58" t="n"/>
      <c r="AJ364" s="48" t="n"/>
    </row>
    <row r="365" outlineLevel="1">
      <c r="A365" s="43" t="n">
        <v>46613</v>
      </c>
      <c r="B365" s="44">
        <f>CHOOSE(WEEKDAY(A365,2),"pon","wt","śr","czw","pt","sob","ndz")</f>
        <v/>
      </c>
      <c r="C365" s="45">
        <f>A365-WEEKDAY(A365,2)+1</f>
        <v/>
      </c>
      <c r="D365" s="44">
        <f>YEAR(A365)&amp;"-"&amp;TEXT(MONTH(A365),"00")</f>
        <v/>
      </c>
      <c r="E365" s="46" t="n"/>
      <c r="F365" s="46" t="n"/>
      <c r="G365" s="47" t="n"/>
      <c r="H365" s="48" t="n"/>
      <c r="I365" s="49" t="n"/>
      <c r="J365" s="47" t="n"/>
      <c r="K365" s="50">
        <f>IF(AND(H365="",I365="",COUNTIF('Zmiany planu'!$C$4:$C$1000,$A365)=0),"",1+COUNTIF('Zmiany planu'!$C$4:$C$1000,$A365))</f>
        <v/>
      </c>
      <c r="L365" s="51">
        <f>IF(COUNTIF('Zmiany planu'!$C$4:$C$1000,$A365)=0,IF(H365="","",H365),INDEX('Zmiany planu'!$G$4:$G$1000,MATCH(INT($A365)&amp;"#"&amp;COUNTIF('Zmiany planu'!$C$4:$C$1000,$A365),'Zmiany planu'!$L$4:$L$1000,0))&amp;"")</f>
        <v/>
      </c>
      <c r="M365" s="52">
        <f>IF(COUNTIF('Zmiany planu'!$C$4:$C$1000,$A365)=0,IF(I365="","",I365),IF(INDEX('Zmiany planu'!$H$4:$H$1000,MATCH(INT($A365)&amp;"#"&amp;COUNTIF('Zmiany planu'!$C$4:$C$1000,$A365),'Zmiany planu'!$L$4:$L$1000,0))="",0,INDEX('Zmiany planu'!$H$4:$H$1000,MATCH(INT($A365)&amp;"#"&amp;COUNTIF('Zmiany planu'!$C$4:$C$1000,$A365),'Zmiany planu'!$L$4:$L$1000,0))))</f>
        <v/>
      </c>
      <c r="N365" s="53" t="n"/>
      <c r="O365" s="53" t="n"/>
      <c r="P365" s="54" t="n"/>
      <c r="Q365" s="55" t="n"/>
      <c r="R365" s="56">
        <f>IF(AND(N(P365)&gt;0,N(Q365)&gt;0),Q365/P365,"")</f>
        <v/>
      </c>
      <c r="S365" s="53" t="n"/>
      <c r="T365" s="53" t="n"/>
      <c r="U365" s="44">
        <f>IF(OR(N(S365)=0,N('Ustawienia'!$B$19)=0),"",IFERROR("Z"&amp;MATCH(S365,'Ustawienia'!$C$23:$C$27,1),"&lt;Z1"))</f>
        <v/>
      </c>
      <c r="V365" s="53" t="n"/>
      <c r="W365" s="44">
        <f>IF(AND(N(V365)&gt;0,N(Q365)&gt;0),ROUND(V365*Q365*1440,0),"")</f>
        <v/>
      </c>
      <c r="X365" s="53" t="n"/>
      <c r="Y365" s="53" t="n"/>
      <c r="Z365" s="53" t="n"/>
      <c r="AA365" s="57" t="n"/>
      <c r="AB365" s="53" t="n"/>
      <c r="AC365" s="58" t="n"/>
      <c r="AD365" s="57" t="n"/>
      <c r="AE365" s="53" t="n"/>
      <c r="AF365" s="58" t="n"/>
      <c r="AG365" s="53" t="n"/>
      <c r="AH365" s="58" t="n"/>
      <c r="AI365" s="58" t="n"/>
      <c r="AJ365" s="48" t="n"/>
    </row>
    <row r="366" outlineLevel="1">
      <c r="A366" s="59" t="n">
        <v>46614</v>
      </c>
      <c r="B366" s="60">
        <f>CHOOSE(WEEKDAY(A366,2),"pon","wt","śr","czw","pt","sob","ndz")</f>
        <v/>
      </c>
      <c r="C366" s="61">
        <f>A366-WEEKDAY(A366,2)+1</f>
        <v/>
      </c>
      <c r="D366" s="60">
        <f>YEAR(A366)&amp;"-"&amp;TEXT(MONTH(A366),"00")</f>
        <v/>
      </c>
      <c r="E366" s="62">
        <f>SUMIFS($M$4:$M$1200,$C$4:$C$1200,$C366)</f>
        <v/>
      </c>
      <c r="F366" s="62">
        <f>SUMIFS($P$4:$P$1200,$C$4:$C$1200,$C366)</f>
        <v/>
      </c>
      <c r="G366" s="63" t="n"/>
      <c r="H366" s="64" t="n"/>
      <c r="I366" s="65" t="n"/>
      <c r="J366" s="63" t="n"/>
      <c r="K366" s="66">
        <f>IF(AND(H366="",I366="",COUNTIF('Zmiany planu'!$C$4:$C$1000,$A366)=0),"",1+COUNTIF('Zmiany planu'!$C$4:$C$1000,$A366))</f>
        <v/>
      </c>
      <c r="L366" s="67">
        <f>IF(COUNTIF('Zmiany planu'!$C$4:$C$1000,$A366)=0,IF(H366="","",H366),INDEX('Zmiany planu'!$G$4:$G$1000,MATCH(INT($A366)&amp;"#"&amp;COUNTIF('Zmiany planu'!$C$4:$C$1000,$A366),'Zmiany planu'!$L$4:$L$1000,0))&amp;"")</f>
        <v/>
      </c>
      <c r="M366" s="68">
        <f>IF(COUNTIF('Zmiany planu'!$C$4:$C$1000,$A366)=0,IF(I366="","",I366),IF(INDEX('Zmiany planu'!$H$4:$H$1000,MATCH(INT($A366)&amp;"#"&amp;COUNTIF('Zmiany planu'!$C$4:$C$1000,$A366),'Zmiany planu'!$L$4:$L$1000,0))="",0,INDEX('Zmiany planu'!$H$4:$H$1000,MATCH(INT($A366)&amp;"#"&amp;COUNTIF('Zmiany planu'!$C$4:$C$1000,$A366),'Zmiany planu'!$L$4:$L$1000,0))))</f>
        <v/>
      </c>
      <c r="N366" s="69" t="n"/>
      <c r="O366" s="69" t="n"/>
      <c r="P366" s="70" t="n"/>
      <c r="Q366" s="71" t="n"/>
      <c r="R366" s="72">
        <f>IF(AND(N(P366)&gt;0,N(Q366)&gt;0),Q366/P366,"")</f>
        <v/>
      </c>
      <c r="S366" s="69" t="n"/>
      <c r="T366" s="69" t="n"/>
      <c r="U366" s="60">
        <f>IF(OR(N(S366)=0,N('Ustawienia'!$B$19)=0),"",IFERROR("Z"&amp;MATCH(S366,'Ustawienia'!$C$23:$C$27,1),"&lt;Z1"))</f>
        <v/>
      </c>
      <c r="V366" s="69" t="n"/>
      <c r="W366" s="60">
        <f>IF(AND(N(V366)&gt;0,N(Q366)&gt;0),ROUND(V366*Q366*1440,0),"")</f>
        <v/>
      </c>
      <c r="X366" s="69" t="n"/>
      <c r="Y366" s="69" t="n"/>
      <c r="Z366" s="69" t="n"/>
      <c r="AA366" s="73" t="n"/>
      <c r="AB366" s="69" t="n"/>
      <c r="AC366" s="74" t="n"/>
      <c r="AD366" s="73" t="n"/>
      <c r="AE366" s="69" t="n"/>
      <c r="AF366" s="74" t="n"/>
      <c r="AG366" s="69" t="n"/>
      <c r="AH366" s="74" t="n"/>
      <c r="AI366" s="74" t="n"/>
      <c r="AJ366" s="64" t="n"/>
    </row>
    <row r="367" outlineLevel="1">
      <c r="A367" s="43" t="n">
        <v>46615</v>
      </c>
      <c r="B367" s="44">
        <f>CHOOSE(WEEKDAY(A367,2),"pon","wt","śr","czw","pt","sob","ndz")</f>
        <v/>
      </c>
      <c r="C367" s="45">
        <f>A367-WEEKDAY(A367,2)+1</f>
        <v/>
      </c>
      <c r="D367" s="44">
        <f>YEAR(A367)&amp;"-"&amp;TEXT(MONTH(A367),"00")</f>
        <v/>
      </c>
      <c r="E367" s="46" t="n"/>
      <c r="F367" s="46" t="n"/>
      <c r="G367" s="47" t="n"/>
      <c r="H367" s="48" t="n"/>
      <c r="I367" s="49" t="n"/>
      <c r="J367" s="47" t="n"/>
      <c r="K367" s="50">
        <f>IF(AND(H367="",I367="",COUNTIF('Zmiany planu'!$C$4:$C$1000,$A367)=0),"",1+COUNTIF('Zmiany planu'!$C$4:$C$1000,$A367))</f>
        <v/>
      </c>
      <c r="L367" s="51">
        <f>IF(COUNTIF('Zmiany planu'!$C$4:$C$1000,$A367)=0,IF(H367="","",H367),INDEX('Zmiany planu'!$G$4:$G$1000,MATCH(INT($A367)&amp;"#"&amp;COUNTIF('Zmiany planu'!$C$4:$C$1000,$A367),'Zmiany planu'!$L$4:$L$1000,0))&amp;"")</f>
        <v/>
      </c>
      <c r="M367" s="52">
        <f>IF(COUNTIF('Zmiany planu'!$C$4:$C$1000,$A367)=0,IF(I367="","",I367),IF(INDEX('Zmiany planu'!$H$4:$H$1000,MATCH(INT($A367)&amp;"#"&amp;COUNTIF('Zmiany planu'!$C$4:$C$1000,$A367),'Zmiany planu'!$L$4:$L$1000,0))="",0,INDEX('Zmiany planu'!$H$4:$H$1000,MATCH(INT($A367)&amp;"#"&amp;COUNTIF('Zmiany planu'!$C$4:$C$1000,$A367),'Zmiany planu'!$L$4:$L$1000,0))))</f>
        <v/>
      </c>
      <c r="N367" s="53" t="n"/>
      <c r="O367" s="53" t="n"/>
      <c r="P367" s="54" t="n"/>
      <c r="Q367" s="55" t="n"/>
      <c r="R367" s="56">
        <f>IF(AND(N(P367)&gt;0,N(Q367)&gt;0),Q367/P367,"")</f>
        <v/>
      </c>
      <c r="S367" s="53" t="n"/>
      <c r="T367" s="53" t="n"/>
      <c r="U367" s="44">
        <f>IF(OR(N(S367)=0,N('Ustawienia'!$B$19)=0),"",IFERROR("Z"&amp;MATCH(S367,'Ustawienia'!$C$23:$C$27,1),"&lt;Z1"))</f>
        <v/>
      </c>
      <c r="V367" s="53" t="n"/>
      <c r="W367" s="44">
        <f>IF(AND(N(V367)&gt;0,N(Q367)&gt;0),ROUND(V367*Q367*1440,0),"")</f>
        <v/>
      </c>
      <c r="X367" s="53" t="n"/>
      <c r="Y367" s="53" t="n"/>
      <c r="Z367" s="53" t="n"/>
      <c r="AA367" s="57" t="n"/>
      <c r="AB367" s="53" t="n"/>
      <c r="AC367" s="58" t="n"/>
      <c r="AD367" s="57" t="n"/>
      <c r="AE367" s="53" t="n"/>
      <c r="AF367" s="58" t="n"/>
      <c r="AG367" s="53" t="n"/>
      <c r="AH367" s="58" t="n"/>
      <c r="AI367" s="58" t="n"/>
      <c r="AJ367" s="48" t="n"/>
    </row>
    <row r="368" outlineLevel="1">
      <c r="A368" s="43" t="n">
        <v>46616</v>
      </c>
      <c r="B368" s="44">
        <f>CHOOSE(WEEKDAY(A368,2),"pon","wt","śr","czw","pt","sob","ndz")</f>
        <v/>
      </c>
      <c r="C368" s="45">
        <f>A368-WEEKDAY(A368,2)+1</f>
        <v/>
      </c>
      <c r="D368" s="44">
        <f>YEAR(A368)&amp;"-"&amp;TEXT(MONTH(A368),"00")</f>
        <v/>
      </c>
      <c r="E368" s="46" t="n"/>
      <c r="F368" s="46" t="n"/>
      <c r="G368" s="47" t="n"/>
      <c r="H368" s="48" t="n"/>
      <c r="I368" s="49" t="n"/>
      <c r="J368" s="47" t="n"/>
      <c r="K368" s="50">
        <f>IF(AND(H368="",I368="",COUNTIF('Zmiany planu'!$C$4:$C$1000,$A368)=0),"",1+COUNTIF('Zmiany planu'!$C$4:$C$1000,$A368))</f>
        <v/>
      </c>
      <c r="L368" s="51">
        <f>IF(COUNTIF('Zmiany planu'!$C$4:$C$1000,$A368)=0,IF(H368="","",H368),INDEX('Zmiany planu'!$G$4:$G$1000,MATCH(INT($A368)&amp;"#"&amp;COUNTIF('Zmiany planu'!$C$4:$C$1000,$A368),'Zmiany planu'!$L$4:$L$1000,0))&amp;"")</f>
        <v/>
      </c>
      <c r="M368" s="52">
        <f>IF(COUNTIF('Zmiany planu'!$C$4:$C$1000,$A368)=0,IF(I368="","",I368),IF(INDEX('Zmiany planu'!$H$4:$H$1000,MATCH(INT($A368)&amp;"#"&amp;COUNTIF('Zmiany planu'!$C$4:$C$1000,$A368),'Zmiany planu'!$L$4:$L$1000,0))="",0,INDEX('Zmiany planu'!$H$4:$H$1000,MATCH(INT($A368)&amp;"#"&amp;COUNTIF('Zmiany planu'!$C$4:$C$1000,$A368),'Zmiany planu'!$L$4:$L$1000,0))))</f>
        <v/>
      </c>
      <c r="N368" s="53" t="n"/>
      <c r="O368" s="53" t="n"/>
      <c r="P368" s="54" t="n"/>
      <c r="Q368" s="55" t="n"/>
      <c r="R368" s="56">
        <f>IF(AND(N(P368)&gt;0,N(Q368)&gt;0),Q368/P368,"")</f>
        <v/>
      </c>
      <c r="S368" s="53" t="n"/>
      <c r="T368" s="53" t="n"/>
      <c r="U368" s="44">
        <f>IF(OR(N(S368)=0,N('Ustawienia'!$B$19)=0),"",IFERROR("Z"&amp;MATCH(S368,'Ustawienia'!$C$23:$C$27,1),"&lt;Z1"))</f>
        <v/>
      </c>
      <c r="V368" s="53" t="n"/>
      <c r="W368" s="44">
        <f>IF(AND(N(V368)&gt;0,N(Q368)&gt;0),ROUND(V368*Q368*1440,0),"")</f>
        <v/>
      </c>
      <c r="X368" s="53" t="n"/>
      <c r="Y368" s="53" t="n"/>
      <c r="Z368" s="53" t="n"/>
      <c r="AA368" s="57" t="n"/>
      <c r="AB368" s="53" t="n"/>
      <c r="AC368" s="58" t="n"/>
      <c r="AD368" s="57" t="n"/>
      <c r="AE368" s="53" t="n"/>
      <c r="AF368" s="58" t="n"/>
      <c r="AG368" s="53" t="n"/>
      <c r="AH368" s="58" t="n"/>
      <c r="AI368" s="58" t="n"/>
      <c r="AJ368" s="48" t="n"/>
    </row>
    <row r="369" outlineLevel="1">
      <c r="A369" s="43" t="n">
        <v>46617</v>
      </c>
      <c r="B369" s="44">
        <f>CHOOSE(WEEKDAY(A369,2),"pon","wt","śr","czw","pt","sob","ndz")</f>
        <v/>
      </c>
      <c r="C369" s="45">
        <f>A369-WEEKDAY(A369,2)+1</f>
        <v/>
      </c>
      <c r="D369" s="44">
        <f>YEAR(A369)&amp;"-"&amp;TEXT(MONTH(A369),"00")</f>
        <v/>
      </c>
      <c r="E369" s="46" t="n"/>
      <c r="F369" s="46" t="n"/>
      <c r="G369" s="47" t="n"/>
      <c r="H369" s="48" t="n"/>
      <c r="I369" s="49" t="n"/>
      <c r="J369" s="47" t="n"/>
      <c r="K369" s="50">
        <f>IF(AND(H369="",I369="",COUNTIF('Zmiany planu'!$C$4:$C$1000,$A369)=0),"",1+COUNTIF('Zmiany planu'!$C$4:$C$1000,$A369))</f>
        <v/>
      </c>
      <c r="L369" s="51">
        <f>IF(COUNTIF('Zmiany planu'!$C$4:$C$1000,$A369)=0,IF(H369="","",H369),INDEX('Zmiany planu'!$G$4:$G$1000,MATCH(INT($A369)&amp;"#"&amp;COUNTIF('Zmiany planu'!$C$4:$C$1000,$A369),'Zmiany planu'!$L$4:$L$1000,0))&amp;"")</f>
        <v/>
      </c>
      <c r="M369" s="52">
        <f>IF(COUNTIF('Zmiany planu'!$C$4:$C$1000,$A369)=0,IF(I369="","",I369),IF(INDEX('Zmiany planu'!$H$4:$H$1000,MATCH(INT($A369)&amp;"#"&amp;COUNTIF('Zmiany planu'!$C$4:$C$1000,$A369),'Zmiany planu'!$L$4:$L$1000,0))="",0,INDEX('Zmiany planu'!$H$4:$H$1000,MATCH(INT($A369)&amp;"#"&amp;COUNTIF('Zmiany planu'!$C$4:$C$1000,$A369),'Zmiany planu'!$L$4:$L$1000,0))))</f>
        <v/>
      </c>
      <c r="N369" s="53" t="n"/>
      <c r="O369" s="53" t="n"/>
      <c r="P369" s="54" t="n"/>
      <c r="Q369" s="55" t="n"/>
      <c r="R369" s="56">
        <f>IF(AND(N(P369)&gt;0,N(Q369)&gt;0),Q369/P369,"")</f>
        <v/>
      </c>
      <c r="S369" s="53" t="n"/>
      <c r="T369" s="53" t="n"/>
      <c r="U369" s="44">
        <f>IF(OR(N(S369)=0,N('Ustawienia'!$B$19)=0),"",IFERROR("Z"&amp;MATCH(S369,'Ustawienia'!$C$23:$C$27,1),"&lt;Z1"))</f>
        <v/>
      </c>
      <c r="V369" s="53" t="n"/>
      <c r="W369" s="44">
        <f>IF(AND(N(V369)&gt;0,N(Q369)&gt;0),ROUND(V369*Q369*1440,0),"")</f>
        <v/>
      </c>
      <c r="X369" s="53" t="n"/>
      <c r="Y369" s="53" t="n"/>
      <c r="Z369" s="53" t="n"/>
      <c r="AA369" s="57" t="n"/>
      <c r="AB369" s="53" t="n"/>
      <c r="AC369" s="58" t="n"/>
      <c r="AD369" s="57" t="n"/>
      <c r="AE369" s="53" t="n"/>
      <c r="AF369" s="58" t="n"/>
      <c r="AG369" s="53" t="n"/>
      <c r="AH369" s="58" t="n"/>
      <c r="AI369" s="58" t="n"/>
      <c r="AJ369" s="48" t="n"/>
    </row>
    <row r="370" outlineLevel="1">
      <c r="A370" s="43" t="n">
        <v>46618</v>
      </c>
      <c r="B370" s="44">
        <f>CHOOSE(WEEKDAY(A370,2),"pon","wt","śr","czw","pt","sob","ndz")</f>
        <v/>
      </c>
      <c r="C370" s="45">
        <f>A370-WEEKDAY(A370,2)+1</f>
        <v/>
      </c>
      <c r="D370" s="44">
        <f>YEAR(A370)&amp;"-"&amp;TEXT(MONTH(A370),"00")</f>
        <v/>
      </c>
      <c r="E370" s="46" t="n"/>
      <c r="F370" s="46" t="n"/>
      <c r="G370" s="47" t="n"/>
      <c r="H370" s="48" t="n"/>
      <c r="I370" s="49" t="n"/>
      <c r="J370" s="47" t="n"/>
      <c r="K370" s="50">
        <f>IF(AND(H370="",I370="",COUNTIF('Zmiany planu'!$C$4:$C$1000,$A370)=0),"",1+COUNTIF('Zmiany planu'!$C$4:$C$1000,$A370))</f>
        <v/>
      </c>
      <c r="L370" s="51">
        <f>IF(COUNTIF('Zmiany planu'!$C$4:$C$1000,$A370)=0,IF(H370="","",H370),INDEX('Zmiany planu'!$G$4:$G$1000,MATCH(INT($A370)&amp;"#"&amp;COUNTIF('Zmiany planu'!$C$4:$C$1000,$A370),'Zmiany planu'!$L$4:$L$1000,0))&amp;"")</f>
        <v/>
      </c>
      <c r="M370" s="52">
        <f>IF(COUNTIF('Zmiany planu'!$C$4:$C$1000,$A370)=0,IF(I370="","",I370),IF(INDEX('Zmiany planu'!$H$4:$H$1000,MATCH(INT($A370)&amp;"#"&amp;COUNTIF('Zmiany planu'!$C$4:$C$1000,$A370),'Zmiany planu'!$L$4:$L$1000,0))="",0,INDEX('Zmiany planu'!$H$4:$H$1000,MATCH(INT($A370)&amp;"#"&amp;COUNTIF('Zmiany planu'!$C$4:$C$1000,$A370),'Zmiany planu'!$L$4:$L$1000,0))))</f>
        <v/>
      </c>
      <c r="N370" s="53" t="n"/>
      <c r="O370" s="53" t="n"/>
      <c r="P370" s="54" t="n"/>
      <c r="Q370" s="55" t="n"/>
      <c r="R370" s="56">
        <f>IF(AND(N(P370)&gt;0,N(Q370)&gt;0),Q370/P370,"")</f>
        <v/>
      </c>
      <c r="S370" s="53" t="n"/>
      <c r="T370" s="53" t="n"/>
      <c r="U370" s="44">
        <f>IF(OR(N(S370)=0,N('Ustawienia'!$B$19)=0),"",IFERROR("Z"&amp;MATCH(S370,'Ustawienia'!$C$23:$C$27,1),"&lt;Z1"))</f>
        <v/>
      </c>
      <c r="V370" s="53" t="n"/>
      <c r="W370" s="44">
        <f>IF(AND(N(V370)&gt;0,N(Q370)&gt;0),ROUND(V370*Q370*1440,0),"")</f>
        <v/>
      </c>
      <c r="X370" s="53" t="n"/>
      <c r="Y370" s="53" t="n"/>
      <c r="Z370" s="53" t="n"/>
      <c r="AA370" s="57" t="n"/>
      <c r="AB370" s="53" t="n"/>
      <c r="AC370" s="58" t="n"/>
      <c r="AD370" s="57" t="n"/>
      <c r="AE370" s="53" t="n"/>
      <c r="AF370" s="58" t="n"/>
      <c r="AG370" s="53" t="n"/>
      <c r="AH370" s="58" t="n"/>
      <c r="AI370" s="58" t="n"/>
      <c r="AJ370" s="48" t="n"/>
    </row>
    <row r="371" outlineLevel="1">
      <c r="A371" s="43" t="n">
        <v>46619</v>
      </c>
      <c r="B371" s="44">
        <f>CHOOSE(WEEKDAY(A371,2),"pon","wt","śr","czw","pt","sob","ndz")</f>
        <v/>
      </c>
      <c r="C371" s="45">
        <f>A371-WEEKDAY(A371,2)+1</f>
        <v/>
      </c>
      <c r="D371" s="44">
        <f>YEAR(A371)&amp;"-"&amp;TEXT(MONTH(A371),"00")</f>
        <v/>
      </c>
      <c r="E371" s="46" t="n"/>
      <c r="F371" s="46" t="n"/>
      <c r="G371" s="47" t="n"/>
      <c r="H371" s="48" t="n"/>
      <c r="I371" s="49" t="n"/>
      <c r="J371" s="47" t="n"/>
      <c r="K371" s="50">
        <f>IF(AND(H371="",I371="",COUNTIF('Zmiany planu'!$C$4:$C$1000,$A371)=0),"",1+COUNTIF('Zmiany planu'!$C$4:$C$1000,$A371))</f>
        <v/>
      </c>
      <c r="L371" s="51">
        <f>IF(COUNTIF('Zmiany planu'!$C$4:$C$1000,$A371)=0,IF(H371="","",H371),INDEX('Zmiany planu'!$G$4:$G$1000,MATCH(INT($A371)&amp;"#"&amp;COUNTIF('Zmiany planu'!$C$4:$C$1000,$A371),'Zmiany planu'!$L$4:$L$1000,0))&amp;"")</f>
        <v/>
      </c>
      <c r="M371" s="52">
        <f>IF(COUNTIF('Zmiany planu'!$C$4:$C$1000,$A371)=0,IF(I371="","",I371),IF(INDEX('Zmiany planu'!$H$4:$H$1000,MATCH(INT($A371)&amp;"#"&amp;COUNTIF('Zmiany planu'!$C$4:$C$1000,$A371),'Zmiany planu'!$L$4:$L$1000,0))="",0,INDEX('Zmiany planu'!$H$4:$H$1000,MATCH(INT($A371)&amp;"#"&amp;COUNTIF('Zmiany planu'!$C$4:$C$1000,$A371),'Zmiany planu'!$L$4:$L$1000,0))))</f>
        <v/>
      </c>
      <c r="N371" s="53" t="n"/>
      <c r="O371" s="53" t="n"/>
      <c r="P371" s="54" t="n"/>
      <c r="Q371" s="55" t="n"/>
      <c r="R371" s="56">
        <f>IF(AND(N(P371)&gt;0,N(Q371)&gt;0),Q371/P371,"")</f>
        <v/>
      </c>
      <c r="S371" s="53" t="n"/>
      <c r="T371" s="53" t="n"/>
      <c r="U371" s="44">
        <f>IF(OR(N(S371)=0,N('Ustawienia'!$B$19)=0),"",IFERROR("Z"&amp;MATCH(S371,'Ustawienia'!$C$23:$C$27,1),"&lt;Z1"))</f>
        <v/>
      </c>
      <c r="V371" s="53" t="n"/>
      <c r="W371" s="44">
        <f>IF(AND(N(V371)&gt;0,N(Q371)&gt;0),ROUND(V371*Q371*1440,0),"")</f>
        <v/>
      </c>
      <c r="X371" s="53" t="n"/>
      <c r="Y371" s="53" t="n"/>
      <c r="Z371" s="53" t="n"/>
      <c r="AA371" s="57" t="n"/>
      <c r="AB371" s="53" t="n"/>
      <c r="AC371" s="58" t="n"/>
      <c r="AD371" s="57" t="n"/>
      <c r="AE371" s="53" t="n"/>
      <c r="AF371" s="58" t="n"/>
      <c r="AG371" s="53" t="n"/>
      <c r="AH371" s="58" t="n"/>
      <c r="AI371" s="58" t="n"/>
      <c r="AJ371" s="48" t="n"/>
    </row>
    <row r="372" outlineLevel="1">
      <c r="A372" s="43" t="n">
        <v>46620</v>
      </c>
      <c r="B372" s="44">
        <f>CHOOSE(WEEKDAY(A372,2),"pon","wt","śr","czw","pt","sob","ndz")</f>
        <v/>
      </c>
      <c r="C372" s="45">
        <f>A372-WEEKDAY(A372,2)+1</f>
        <v/>
      </c>
      <c r="D372" s="44">
        <f>YEAR(A372)&amp;"-"&amp;TEXT(MONTH(A372),"00")</f>
        <v/>
      </c>
      <c r="E372" s="46" t="n"/>
      <c r="F372" s="46" t="n"/>
      <c r="G372" s="47" t="n"/>
      <c r="H372" s="48" t="n"/>
      <c r="I372" s="49" t="n"/>
      <c r="J372" s="47" t="n"/>
      <c r="K372" s="50">
        <f>IF(AND(H372="",I372="",COUNTIF('Zmiany planu'!$C$4:$C$1000,$A372)=0),"",1+COUNTIF('Zmiany planu'!$C$4:$C$1000,$A372))</f>
        <v/>
      </c>
      <c r="L372" s="51">
        <f>IF(COUNTIF('Zmiany planu'!$C$4:$C$1000,$A372)=0,IF(H372="","",H372),INDEX('Zmiany planu'!$G$4:$G$1000,MATCH(INT($A372)&amp;"#"&amp;COUNTIF('Zmiany planu'!$C$4:$C$1000,$A372),'Zmiany planu'!$L$4:$L$1000,0))&amp;"")</f>
        <v/>
      </c>
      <c r="M372" s="52">
        <f>IF(COUNTIF('Zmiany planu'!$C$4:$C$1000,$A372)=0,IF(I372="","",I372),IF(INDEX('Zmiany planu'!$H$4:$H$1000,MATCH(INT($A372)&amp;"#"&amp;COUNTIF('Zmiany planu'!$C$4:$C$1000,$A372),'Zmiany planu'!$L$4:$L$1000,0))="",0,INDEX('Zmiany planu'!$H$4:$H$1000,MATCH(INT($A372)&amp;"#"&amp;COUNTIF('Zmiany planu'!$C$4:$C$1000,$A372),'Zmiany planu'!$L$4:$L$1000,0))))</f>
        <v/>
      </c>
      <c r="N372" s="53" t="n"/>
      <c r="O372" s="53" t="n"/>
      <c r="P372" s="54" t="n"/>
      <c r="Q372" s="55" t="n"/>
      <c r="R372" s="56">
        <f>IF(AND(N(P372)&gt;0,N(Q372)&gt;0),Q372/P372,"")</f>
        <v/>
      </c>
      <c r="S372" s="53" t="n"/>
      <c r="T372" s="53" t="n"/>
      <c r="U372" s="44">
        <f>IF(OR(N(S372)=0,N('Ustawienia'!$B$19)=0),"",IFERROR("Z"&amp;MATCH(S372,'Ustawienia'!$C$23:$C$27,1),"&lt;Z1"))</f>
        <v/>
      </c>
      <c r="V372" s="53" t="n"/>
      <c r="W372" s="44">
        <f>IF(AND(N(V372)&gt;0,N(Q372)&gt;0),ROUND(V372*Q372*1440,0),"")</f>
        <v/>
      </c>
      <c r="X372" s="53" t="n"/>
      <c r="Y372" s="53" t="n"/>
      <c r="Z372" s="53" t="n"/>
      <c r="AA372" s="57" t="n"/>
      <c r="AB372" s="53" t="n"/>
      <c r="AC372" s="58" t="n"/>
      <c r="AD372" s="57" t="n"/>
      <c r="AE372" s="53" t="n"/>
      <c r="AF372" s="58" t="n"/>
      <c r="AG372" s="53" t="n"/>
      <c r="AH372" s="58" t="n"/>
      <c r="AI372" s="58" t="n"/>
      <c r="AJ372" s="48" t="n"/>
    </row>
    <row r="373" outlineLevel="1">
      <c r="A373" s="59" t="n">
        <v>46621</v>
      </c>
      <c r="B373" s="60">
        <f>CHOOSE(WEEKDAY(A373,2),"pon","wt","śr","czw","pt","sob","ndz")</f>
        <v/>
      </c>
      <c r="C373" s="61">
        <f>A373-WEEKDAY(A373,2)+1</f>
        <v/>
      </c>
      <c r="D373" s="60">
        <f>YEAR(A373)&amp;"-"&amp;TEXT(MONTH(A373),"00")</f>
        <v/>
      </c>
      <c r="E373" s="62">
        <f>SUMIFS($M$4:$M$1200,$C$4:$C$1200,$C373)</f>
        <v/>
      </c>
      <c r="F373" s="62">
        <f>SUMIFS($P$4:$P$1200,$C$4:$C$1200,$C373)</f>
        <v/>
      </c>
      <c r="G373" s="63" t="n"/>
      <c r="H373" s="64" t="n"/>
      <c r="I373" s="65" t="n"/>
      <c r="J373" s="63" t="n"/>
      <c r="K373" s="66">
        <f>IF(AND(H373="",I373="",COUNTIF('Zmiany planu'!$C$4:$C$1000,$A373)=0),"",1+COUNTIF('Zmiany planu'!$C$4:$C$1000,$A373))</f>
        <v/>
      </c>
      <c r="L373" s="67">
        <f>IF(COUNTIF('Zmiany planu'!$C$4:$C$1000,$A373)=0,IF(H373="","",H373),INDEX('Zmiany planu'!$G$4:$G$1000,MATCH(INT($A373)&amp;"#"&amp;COUNTIF('Zmiany planu'!$C$4:$C$1000,$A373),'Zmiany planu'!$L$4:$L$1000,0))&amp;"")</f>
        <v/>
      </c>
      <c r="M373" s="68">
        <f>IF(COUNTIF('Zmiany planu'!$C$4:$C$1000,$A373)=0,IF(I373="","",I373),IF(INDEX('Zmiany planu'!$H$4:$H$1000,MATCH(INT($A373)&amp;"#"&amp;COUNTIF('Zmiany planu'!$C$4:$C$1000,$A373),'Zmiany planu'!$L$4:$L$1000,0))="",0,INDEX('Zmiany planu'!$H$4:$H$1000,MATCH(INT($A373)&amp;"#"&amp;COUNTIF('Zmiany planu'!$C$4:$C$1000,$A373),'Zmiany planu'!$L$4:$L$1000,0))))</f>
        <v/>
      </c>
      <c r="N373" s="69" t="n"/>
      <c r="O373" s="69" t="n"/>
      <c r="P373" s="70" t="n"/>
      <c r="Q373" s="71" t="n"/>
      <c r="R373" s="72">
        <f>IF(AND(N(P373)&gt;0,N(Q373)&gt;0),Q373/P373,"")</f>
        <v/>
      </c>
      <c r="S373" s="69" t="n"/>
      <c r="T373" s="69" t="n"/>
      <c r="U373" s="60">
        <f>IF(OR(N(S373)=0,N('Ustawienia'!$B$19)=0),"",IFERROR("Z"&amp;MATCH(S373,'Ustawienia'!$C$23:$C$27,1),"&lt;Z1"))</f>
        <v/>
      </c>
      <c r="V373" s="69" t="n"/>
      <c r="W373" s="60">
        <f>IF(AND(N(V373)&gt;0,N(Q373)&gt;0),ROUND(V373*Q373*1440,0),"")</f>
        <v/>
      </c>
      <c r="X373" s="69" t="n"/>
      <c r="Y373" s="69" t="n"/>
      <c r="Z373" s="69" t="n"/>
      <c r="AA373" s="73" t="n"/>
      <c r="AB373" s="69" t="n"/>
      <c r="AC373" s="74" t="n"/>
      <c r="AD373" s="73" t="n"/>
      <c r="AE373" s="69" t="n"/>
      <c r="AF373" s="74" t="n"/>
      <c r="AG373" s="69" t="n"/>
      <c r="AH373" s="74" t="n"/>
      <c r="AI373" s="74" t="n"/>
      <c r="AJ373" s="64" t="n"/>
    </row>
    <row r="374" outlineLevel="1">
      <c r="A374" s="43" t="n">
        <v>46622</v>
      </c>
      <c r="B374" s="44">
        <f>CHOOSE(WEEKDAY(A374,2),"pon","wt","śr","czw","pt","sob","ndz")</f>
        <v/>
      </c>
      <c r="C374" s="45">
        <f>A374-WEEKDAY(A374,2)+1</f>
        <v/>
      </c>
      <c r="D374" s="44">
        <f>YEAR(A374)&amp;"-"&amp;TEXT(MONTH(A374),"00")</f>
        <v/>
      </c>
      <c r="E374" s="46" t="n"/>
      <c r="F374" s="46" t="n"/>
      <c r="G374" s="47" t="n"/>
      <c r="H374" s="48" t="n"/>
      <c r="I374" s="49" t="n"/>
      <c r="J374" s="47" t="n"/>
      <c r="K374" s="50">
        <f>IF(AND(H374="",I374="",COUNTIF('Zmiany planu'!$C$4:$C$1000,$A374)=0),"",1+COUNTIF('Zmiany planu'!$C$4:$C$1000,$A374))</f>
        <v/>
      </c>
      <c r="L374" s="51">
        <f>IF(COUNTIF('Zmiany planu'!$C$4:$C$1000,$A374)=0,IF(H374="","",H374),INDEX('Zmiany planu'!$G$4:$G$1000,MATCH(INT($A374)&amp;"#"&amp;COUNTIF('Zmiany planu'!$C$4:$C$1000,$A374),'Zmiany planu'!$L$4:$L$1000,0))&amp;"")</f>
        <v/>
      </c>
      <c r="M374" s="52">
        <f>IF(COUNTIF('Zmiany planu'!$C$4:$C$1000,$A374)=0,IF(I374="","",I374),IF(INDEX('Zmiany planu'!$H$4:$H$1000,MATCH(INT($A374)&amp;"#"&amp;COUNTIF('Zmiany planu'!$C$4:$C$1000,$A374),'Zmiany planu'!$L$4:$L$1000,0))="",0,INDEX('Zmiany planu'!$H$4:$H$1000,MATCH(INT($A374)&amp;"#"&amp;COUNTIF('Zmiany planu'!$C$4:$C$1000,$A374),'Zmiany planu'!$L$4:$L$1000,0))))</f>
        <v/>
      </c>
      <c r="N374" s="53" t="n"/>
      <c r="O374" s="53" t="n"/>
      <c r="P374" s="54" t="n"/>
      <c r="Q374" s="55" t="n"/>
      <c r="R374" s="56">
        <f>IF(AND(N(P374)&gt;0,N(Q374)&gt;0),Q374/P374,"")</f>
        <v/>
      </c>
      <c r="S374" s="53" t="n"/>
      <c r="T374" s="53" t="n"/>
      <c r="U374" s="44">
        <f>IF(OR(N(S374)=0,N('Ustawienia'!$B$19)=0),"",IFERROR("Z"&amp;MATCH(S374,'Ustawienia'!$C$23:$C$27,1),"&lt;Z1"))</f>
        <v/>
      </c>
      <c r="V374" s="53" t="n"/>
      <c r="W374" s="44">
        <f>IF(AND(N(V374)&gt;0,N(Q374)&gt;0),ROUND(V374*Q374*1440,0),"")</f>
        <v/>
      </c>
      <c r="X374" s="53" t="n"/>
      <c r="Y374" s="53" t="n"/>
      <c r="Z374" s="53" t="n"/>
      <c r="AA374" s="57" t="n"/>
      <c r="AB374" s="53" t="n"/>
      <c r="AC374" s="58" t="n"/>
      <c r="AD374" s="57" t="n"/>
      <c r="AE374" s="53" t="n"/>
      <c r="AF374" s="58" t="n"/>
      <c r="AG374" s="53" t="n"/>
      <c r="AH374" s="58" t="n"/>
      <c r="AI374" s="58" t="n"/>
      <c r="AJ374" s="48" t="n"/>
    </row>
    <row r="375" outlineLevel="1">
      <c r="A375" s="43" t="n">
        <v>46623</v>
      </c>
      <c r="B375" s="44">
        <f>CHOOSE(WEEKDAY(A375,2),"pon","wt","śr","czw","pt","sob","ndz")</f>
        <v/>
      </c>
      <c r="C375" s="45">
        <f>A375-WEEKDAY(A375,2)+1</f>
        <v/>
      </c>
      <c r="D375" s="44">
        <f>YEAR(A375)&amp;"-"&amp;TEXT(MONTH(A375),"00")</f>
        <v/>
      </c>
      <c r="E375" s="46" t="n"/>
      <c r="F375" s="46" t="n"/>
      <c r="G375" s="47" t="n"/>
      <c r="H375" s="48" t="n"/>
      <c r="I375" s="49" t="n"/>
      <c r="J375" s="47" t="n"/>
      <c r="K375" s="50">
        <f>IF(AND(H375="",I375="",COUNTIF('Zmiany planu'!$C$4:$C$1000,$A375)=0),"",1+COUNTIF('Zmiany planu'!$C$4:$C$1000,$A375))</f>
        <v/>
      </c>
      <c r="L375" s="51">
        <f>IF(COUNTIF('Zmiany planu'!$C$4:$C$1000,$A375)=0,IF(H375="","",H375),INDEX('Zmiany planu'!$G$4:$G$1000,MATCH(INT($A375)&amp;"#"&amp;COUNTIF('Zmiany planu'!$C$4:$C$1000,$A375),'Zmiany planu'!$L$4:$L$1000,0))&amp;"")</f>
        <v/>
      </c>
      <c r="M375" s="52">
        <f>IF(COUNTIF('Zmiany planu'!$C$4:$C$1000,$A375)=0,IF(I375="","",I375),IF(INDEX('Zmiany planu'!$H$4:$H$1000,MATCH(INT($A375)&amp;"#"&amp;COUNTIF('Zmiany planu'!$C$4:$C$1000,$A375),'Zmiany planu'!$L$4:$L$1000,0))="",0,INDEX('Zmiany planu'!$H$4:$H$1000,MATCH(INT($A375)&amp;"#"&amp;COUNTIF('Zmiany planu'!$C$4:$C$1000,$A375),'Zmiany planu'!$L$4:$L$1000,0))))</f>
        <v/>
      </c>
      <c r="N375" s="53" t="n"/>
      <c r="O375" s="53" t="n"/>
      <c r="P375" s="54" t="n"/>
      <c r="Q375" s="55" t="n"/>
      <c r="R375" s="56">
        <f>IF(AND(N(P375)&gt;0,N(Q375)&gt;0),Q375/P375,"")</f>
        <v/>
      </c>
      <c r="S375" s="53" t="n"/>
      <c r="T375" s="53" t="n"/>
      <c r="U375" s="44">
        <f>IF(OR(N(S375)=0,N('Ustawienia'!$B$19)=0),"",IFERROR("Z"&amp;MATCH(S375,'Ustawienia'!$C$23:$C$27,1),"&lt;Z1"))</f>
        <v/>
      </c>
      <c r="V375" s="53" t="n"/>
      <c r="W375" s="44">
        <f>IF(AND(N(V375)&gt;0,N(Q375)&gt;0),ROUND(V375*Q375*1440,0),"")</f>
        <v/>
      </c>
      <c r="X375" s="53" t="n"/>
      <c r="Y375" s="53" t="n"/>
      <c r="Z375" s="53" t="n"/>
      <c r="AA375" s="57" t="n"/>
      <c r="AB375" s="53" t="n"/>
      <c r="AC375" s="58" t="n"/>
      <c r="AD375" s="57" t="n"/>
      <c r="AE375" s="53" t="n"/>
      <c r="AF375" s="58" t="n"/>
      <c r="AG375" s="53" t="n"/>
      <c r="AH375" s="58" t="n"/>
      <c r="AI375" s="58" t="n"/>
      <c r="AJ375" s="48" t="n"/>
    </row>
    <row r="376" outlineLevel="1">
      <c r="A376" s="43" t="n">
        <v>46624</v>
      </c>
      <c r="B376" s="44">
        <f>CHOOSE(WEEKDAY(A376,2),"pon","wt","śr","czw","pt","sob","ndz")</f>
        <v/>
      </c>
      <c r="C376" s="45">
        <f>A376-WEEKDAY(A376,2)+1</f>
        <v/>
      </c>
      <c r="D376" s="44">
        <f>YEAR(A376)&amp;"-"&amp;TEXT(MONTH(A376),"00")</f>
        <v/>
      </c>
      <c r="E376" s="46" t="n"/>
      <c r="F376" s="46" t="n"/>
      <c r="G376" s="47" t="n"/>
      <c r="H376" s="48" t="n"/>
      <c r="I376" s="49" t="n"/>
      <c r="J376" s="47" t="n"/>
      <c r="K376" s="50">
        <f>IF(AND(H376="",I376="",COUNTIF('Zmiany planu'!$C$4:$C$1000,$A376)=0),"",1+COUNTIF('Zmiany planu'!$C$4:$C$1000,$A376))</f>
        <v/>
      </c>
      <c r="L376" s="51">
        <f>IF(COUNTIF('Zmiany planu'!$C$4:$C$1000,$A376)=0,IF(H376="","",H376),INDEX('Zmiany planu'!$G$4:$G$1000,MATCH(INT($A376)&amp;"#"&amp;COUNTIF('Zmiany planu'!$C$4:$C$1000,$A376),'Zmiany planu'!$L$4:$L$1000,0))&amp;"")</f>
        <v/>
      </c>
      <c r="M376" s="52">
        <f>IF(COUNTIF('Zmiany planu'!$C$4:$C$1000,$A376)=0,IF(I376="","",I376),IF(INDEX('Zmiany planu'!$H$4:$H$1000,MATCH(INT($A376)&amp;"#"&amp;COUNTIF('Zmiany planu'!$C$4:$C$1000,$A376),'Zmiany planu'!$L$4:$L$1000,0))="",0,INDEX('Zmiany planu'!$H$4:$H$1000,MATCH(INT($A376)&amp;"#"&amp;COUNTIF('Zmiany planu'!$C$4:$C$1000,$A376),'Zmiany planu'!$L$4:$L$1000,0))))</f>
        <v/>
      </c>
      <c r="N376" s="53" t="n"/>
      <c r="O376" s="53" t="n"/>
      <c r="P376" s="54" t="n"/>
      <c r="Q376" s="55" t="n"/>
      <c r="R376" s="56">
        <f>IF(AND(N(P376)&gt;0,N(Q376)&gt;0),Q376/P376,"")</f>
        <v/>
      </c>
      <c r="S376" s="53" t="n"/>
      <c r="T376" s="53" t="n"/>
      <c r="U376" s="44">
        <f>IF(OR(N(S376)=0,N('Ustawienia'!$B$19)=0),"",IFERROR("Z"&amp;MATCH(S376,'Ustawienia'!$C$23:$C$27,1),"&lt;Z1"))</f>
        <v/>
      </c>
      <c r="V376" s="53" t="n"/>
      <c r="W376" s="44">
        <f>IF(AND(N(V376)&gt;0,N(Q376)&gt;0),ROUND(V376*Q376*1440,0),"")</f>
        <v/>
      </c>
      <c r="X376" s="53" t="n"/>
      <c r="Y376" s="53" t="n"/>
      <c r="Z376" s="53" t="n"/>
      <c r="AA376" s="57" t="n"/>
      <c r="AB376" s="53" t="n"/>
      <c r="AC376" s="58" t="n"/>
      <c r="AD376" s="57" t="n"/>
      <c r="AE376" s="53" t="n"/>
      <c r="AF376" s="58" t="n"/>
      <c r="AG376" s="53" t="n"/>
      <c r="AH376" s="58" t="n"/>
      <c r="AI376" s="58" t="n"/>
      <c r="AJ376" s="48" t="n"/>
    </row>
    <row r="377" outlineLevel="1">
      <c r="A377" s="43" t="n">
        <v>46625</v>
      </c>
      <c r="B377" s="44">
        <f>CHOOSE(WEEKDAY(A377,2),"pon","wt","śr","czw","pt","sob","ndz")</f>
        <v/>
      </c>
      <c r="C377" s="45">
        <f>A377-WEEKDAY(A377,2)+1</f>
        <v/>
      </c>
      <c r="D377" s="44">
        <f>YEAR(A377)&amp;"-"&amp;TEXT(MONTH(A377),"00")</f>
        <v/>
      </c>
      <c r="E377" s="46" t="n"/>
      <c r="F377" s="46" t="n"/>
      <c r="G377" s="47" t="n"/>
      <c r="H377" s="48" t="n"/>
      <c r="I377" s="49" t="n"/>
      <c r="J377" s="47" t="n"/>
      <c r="K377" s="50">
        <f>IF(AND(H377="",I377="",COUNTIF('Zmiany planu'!$C$4:$C$1000,$A377)=0),"",1+COUNTIF('Zmiany planu'!$C$4:$C$1000,$A377))</f>
        <v/>
      </c>
      <c r="L377" s="51">
        <f>IF(COUNTIF('Zmiany planu'!$C$4:$C$1000,$A377)=0,IF(H377="","",H377),INDEX('Zmiany planu'!$G$4:$G$1000,MATCH(INT($A377)&amp;"#"&amp;COUNTIF('Zmiany planu'!$C$4:$C$1000,$A377),'Zmiany planu'!$L$4:$L$1000,0))&amp;"")</f>
        <v/>
      </c>
      <c r="M377" s="52">
        <f>IF(COUNTIF('Zmiany planu'!$C$4:$C$1000,$A377)=0,IF(I377="","",I377),IF(INDEX('Zmiany planu'!$H$4:$H$1000,MATCH(INT($A377)&amp;"#"&amp;COUNTIF('Zmiany planu'!$C$4:$C$1000,$A377),'Zmiany planu'!$L$4:$L$1000,0))="",0,INDEX('Zmiany planu'!$H$4:$H$1000,MATCH(INT($A377)&amp;"#"&amp;COUNTIF('Zmiany planu'!$C$4:$C$1000,$A377),'Zmiany planu'!$L$4:$L$1000,0))))</f>
        <v/>
      </c>
      <c r="N377" s="53" t="n"/>
      <c r="O377" s="53" t="n"/>
      <c r="P377" s="54" t="n"/>
      <c r="Q377" s="55" t="n"/>
      <c r="R377" s="56">
        <f>IF(AND(N(P377)&gt;0,N(Q377)&gt;0),Q377/P377,"")</f>
        <v/>
      </c>
      <c r="S377" s="53" t="n"/>
      <c r="T377" s="53" t="n"/>
      <c r="U377" s="44">
        <f>IF(OR(N(S377)=0,N('Ustawienia'!$B$19)=0),"",IFERROR("Z"&amp;MATCH(S377,'Ustawienia'!$C$23:$C$27,1),"&lt;Z1"))</f>
        <v/>
      </c>
      <c r="V377" s="53" t="n"/>
      <c r="W377" s="44">
        <f>IF(AND(N(V377)&gt;0,N(Q377)&gt;0),ROUND(V377*Q377*1440,0),"")</f>
        <v/>
      </c>
      <c r="X377" s="53" t="n"/>
      <c r="Y377" s="53" t="n"/>
      <c r="Z377" s="53" t="n"/>
      <c r="AA377" s="57" t="n"/>
      <c r="AB377" s="53" t="n"/>
      <c r="AC377" s="58" t="n"/>
      <c r="AD377" s="57" t="n"/>
      <c r="AE377" s="53" t="n"/>
      <c r="AF377" s="58" t="n"/>
      <c r="AG377" s="53" t="n"/>
      <c r="AH377" s="58" t="n"/>
      <c r="AI377" s="58" t="n"/>
      <c r="AJ377" s="48" t="n"/>
    </row>
    <row r="378" outlineLevel="1">
      <c r="A378" s="43" t="n">
        <v>46626</v>
      </c>
      <c r="B378" s="44">
        <f>CHOOSE(WEEKDAY(A378,2),"pon","wt","śr","czw","pt","sob","ndz")</f>
        <v/>
      </c>
      <c r="C378" s="45">
        <f>A378-WEEKDAY(A378,2)+1</f>
        <v/>
      </c>
      <c r="D378" s="44">
        <f>YEAR(A378)&amp;"-"&amp;TEXT(MONTH(A378),"00")</f>
        <v/>
      </c>
      <c r="E378" s="46" t="n"/>
      <c r="F378" s="46" t="n"/>
      <c r="G378" s="47" t="n"/>
      <c r="H378" s="48" t="n"/>
      <c r="I378" s="49" t="n"/>
      <c r="J378" s="47" t="n"/>
      <c r="K378" s="50">
        <f>IF(AND(H378="",I378="",COUNTIF('Zmiany planu'!$C$4:$C$1000,$A378)=0),"",1+COUNTIF('Zmiany planu'!$C$4:$C$1000,$A378))</f>
        <v/>
      </c>
      <c r="L378" s="51">
        <f>IF(COUNTIF('Zmiany planu'!$C$4:$C$1000,$A378)=0,IF(H378="","",H378),INDEX('Zmiany planu'!$G$4:$G$1000,MATCH(INT($A378)&amp;"#"&amp;COUNTIF('Zmiany planu'!$C$4:$C$1000,$A378),'Zmiany planu'!$L$4:$L$1000,0))&amp;"")</f>
        <v/>
      </c>
      <c r="M378" s="52">
        <f>IF(COUNTIF('Zmiany planu'!$C$4:$C$1000,$A378)=0,IF(I378="","",I378),IF(INDEX('Zmiany planu'!$H$4:$H$1000,MATCH(INT($A378)&amp;"#"&amp;COUNTIF('Zmiany planu'!$C$4:$C$1000,$A378),'Zmiany planu'!$L$4:$L$1000,0))="",0,INDEX('Zmiany planu'!$H$4:$H$1000,MATCH(INT($A378)&amp;"#"&amp;COUNTIF('Zmiany planu'!$C$4:$C$1000,$A378),'Zmiany planu'!$L$4:$L$1000,0))))</f>
        <v/>
      </c>
      <c r="N378" s="53" t="n"/>
      <c r="O378" s="53" t="n"/>
      <c r="P378" s="54" t="n"/>
      <c r="Q378" s="55" t="n"/>
      <c r="R378" s="56">
        <f>IF(AND(N(P378)&gt;0,N(Q378)&gt;0),Q378/P378,"")</f>
        <v/>
      </c>
      <c r="S378" s="53" t="n"/>
      <c r="T378" s="53" t="n"/>
      <c r="U378" s="44">
        <f>IF(OR(N(S378)=0,N('Ustawienia'!$B$19)=0),"",IFERROR("Z"&amp;MATCH(S378,'Ustawienia'!$C$23:$C$27,1),"&lt;Z1"))</f>
        <v/>
      </c>
      <c r="V378" s="53" t="n"/>
      <c r="W378" s="44">
        <f>IF(AND(N(V378)&gt;0,N(Q378)&gt;0),ROUND(V378*Q378*1440,0),"")</f>
        <v/>
      </c>
      <c r="X378" s="53" t="n"/>
      <c r="Y378" s="53" t="n"/>
      <c r="Z378" s="53" t="n"/>
      <c r="AA378" s="57" t="n"/>
      <c r="AB378" s="53" t="n"/>
      <c r="AC378" s="58" t="n"/>
      <c r="AD378" s="57" t="n"/>
      <c r="AE378" s="53" t="n"/>
      <c r="AF378" s="58" t="n"/>
      <c r="AG378" s="53" t="n"/>
      <c r="AH378" s="58" t="n"/>
      <c r="AI378" s="58" t="n"/>
      <c r="AJ378" s="48" t="n"/>
    </row>
    <row r="379" outlineLevel="1">
      <c r="A379" s="43" t="n">
        <v>46627</v>
      </c>
      <c r="B379" s="44">
        <f>CHOOSE(WEEKDAY(A379,2),"pon","wt","śr","czw","pt","sob","ndz")</f>
        <v/>
      </c>
      <c r="C379" s="45">
        <f>A379-WEEKDAY(A379,2)+1</f>
        <v/>
      </c>
      <c r="D379" s="44">
        <f>YEAR(A379)&amp;"-"&amp;TEXT(MONTH(A379),"00")</f>
        <v/>
      </c>
      <c r="E379" s="46" t="n"/>
      <c r="F379" s="46" t="n"/>
      <c r="G379" s="47" t="n"/>
      <c r="H379" s="48" t="n"/>
      <c r="I379" s="49" t="n"/>
      <c r="J379" s="47" t="n"/>
      <c r="K379" s="50">
        <f>IF(AND(H379="",I379="",COUNTIF('Zmiany planu'!$C$4:$C$1000,$A379)=0),"",1+COUNTIF('Zmiany planu'!$C$4:$C$1000,$A379))</f>
        <v/>
      </c>
      <c r="L379" s="51">
        <f>IF(COUNTIF('Zmiany planu'!$C$4:$C$1000,$A379)=0,IF(H379="","",H379),INDEX('Zmiany planu'!$G$4:$G$1000,MATCH(INT($A379)&amp;"#"&amp;COUNTIF('Zmiany planu'!$C$4:$C$1000,$A379),'Zmiany planu'!$L$4:$L$1000,0))&amp;"")</f>
        <v/>
      </c>
      <c r="M379" s="52">
        <f>IF(COUNTIF('Zmiany planu'!$C$4:$C$1000,$A379)=0,IF(I379="","",I379),IF(INDEX('Zmiany planu'!$H$4:$H$1000,MATCH(INT($A379)&amp;"#"&amp;COUNTIF('Zmiany planu'!$C$4:$C$1000,$A379),'Zmiany planu'!$L$4:$L$1000,0))="",0,INDEX('Zmiany planu'!$H$4:$H$1000,MATCH(INT($A379)&amp;"#"&amp;COUNTIF('Zmiany planu'!$C$4:$C$1000,$A379),'Zmiany planu'!$L$4:$L$1000,0))))</f>
        <v/>
      </c>
      <c r="N379" s="53" t="n"/>
      <c r="O379" s="53" t="n"/>
      <c r="P379" s="54" t="n"/>
      <c r="Q379" s="55" t="n"/>
      <c r="R379" s="56">
        <f>IF(AND(N(P379)&gt;0,N(Q379)&gt;0),Q379/P379,"")</f>
        <v/>
      </c>
      <c r="S379" s="53" t="n"/>
      <c r="T379" s="53" t="n"/>
      <c r="U379" s="44">
        <f>IF(OR(N(S379)=0,N('Ustawienia'!$B$19)=0),"",IFERROR("Z"&amp;MATCH(S379,'Ustawienia'!$C$23:$C$27,1),"&lt;Z1"))</f>
        <v/>
      </c>
      <c r="V379" s="53" t="n"/>
      <c r="W379" s="44">
        <f>IF(AND(N(V379)&gt;0,N(Q379)&gt;0),ROUND(V379*Q379*1440,0),"")</f>
        <v/>
      </c>
      <c r="X379" s="53" t="n"/>
      <c r="Y379" s="53" t="n"/>
      <c r="Z379" s="53" t="n"/>
      <c r="AA379" s="57" t="n"/>
      <c r="AB379" s="53" t="n"/>
      <c r="AC379" s="58" t="n"/>
      <c r="AD379" s="57" t="n"/>
      <c r="AE379" s="53" t="n"/>
      <c r="AF379" s="58" t="n"/>
      <c r="AG379" s="53" t="n"/>
      <c r="AH379" s="58" t="n"/>
      <c r="AI379" s="58" t="n"/>
      <c r="AJ379" s="48" t="n"/>
    </row>
    <row r="380" outlineLevel="1">
      <c r="A380" s="59" t="n">
        <v>46628</v>
      </c>
      <c r="B380" s="60">
        <f>CHOOSE(WEEKDAY(A380,2),"pon","wt","śr","czw","pt","sob","ndz")</f>
        <v/>
      </c>
      <c r="C380" s="61">
        <f>A380-WEEKDAY(A380,2)+1</f>
        <v/>
      </c>
      <c r="D380" s="60">
        <f>YEAR(A380)&amp;"-"&amp;TEXT(MONTH(A380),"00")</f>
        <v/>
      </c>
      <c r="E380" s="62">
        <f>SUMIFS($M$4:$M$1200,$C$4:$C$1200,$C380)</f>
        <v/>
      </c>
      <c r="F380" s="62">
        <f>SUMIFS($P$4:$P$1200,$C$4:$C$1200,$C380)</f>
        <v/>
      </c>
      <c r="G380" s="63" t="n"/>
      <c r="H380" s="64" t="n"/>
      <c r="I380" s="65" t="n"/>
      <c r="J380" s="63" t="n"/>
      <c r="K380" s="66">
        <f>IF(AND(H380="",I380="",COUNTIF('Zmiany planu'!$C$4:$C$1000,$A380)=0),"",1+COUNTIF('Zmiany planu'!$C$4:$C$1000,$A380))</f>
        <v/>
      </c>
      <c r="L380" s="67">
        <f>IF(COUNTIF('Zmiany planu'!$C$4:$C$1000,$A380)=0,IF(H380="","",H380),INDEX('Zmiany planu'!$G$4:$G$1000,MATCH(INT($A380)&amp;"#"&amp;COUNTIF('Zmiany planu'!$C$4:$C$1000,$A380),'Zmiany planu'!$L$4:$L$1000,0))&amp;"")</f>
        <v/>
      </c>
      <c r="M380" s="68">
        <f>IF(COUNTIF('Zmiany planu'!$C$4:$C$1000,$A380)=0,IF(I380="","",I380),IF(INDEX('Zmiany planu'!$H$4:$H$1000,MATCH(INT($A380)&amp;"#"&amp;COUNTIF('Zmiany planu'!$C$4:$C$1000,$A380),'Zmiany planu'!$L$4:$L$1000,0))="",0,INDEX('Zmiany planu'!$H$4:$H$1000,MATCH(INT($A380)&amp;"#"&amp;COUNTIF('Zmiany planu'!$C$4:$C$1000,$A380),'Zmiany planu'!$L$4:$L$1000,0))))</f>
        <v/>
      </c>
      <c r="N380" s="69" t="n"/>
      <c r="O380" s="69" t="n"/>
      <c r="P380" s="70" t="n"/>
      <c r="Q380" s="71" t="n"/>
      <c r="R380" s="72">
        <f>IF(AND(N(P380)&gt;0,N(Q380)&gt;0),Q380/P380,"")</f>
        <v/>
      </c>
      <c r="S380" s="69" t="n"/>
      <c r="T380" s="69" t="n"/>
      <c r="U380" s="60">
        <f>IF(OR(N(S380)=0,N('Ustawienia'!$B$19)=0),"",IFERROR("Z"&amp;MATCH(S380,'Ustawienia'!$C$23:$C$27,1),"&lt;Z1"))</f>
        <v/>
      </c>
      <c r="V380" s="69" t="n"/>
      <c r="W380" s="60">
        <f>IF(AND(N(V380)&gt;0,N(Q380)&gt;0),ROUND(V380*Q380*1440,0),"")</f>
        <v/>
      </c>
      <c r="X380" s="69" t="n"/>
      <c r="Y380" s="69" t="n"/>
      <c r="Z380" s="69" t="n"/>
      <c r="AA380" s="73" t="n"/>
      <c r="AB380" s="69" t="n"/>
      <c r="AC380" s="74" t="n"/>
      <c r="AD380" s="73" t="n"/>
      <c r="AE380" s="69" t="n"/>
      <c r="AF380" s="74" t="n"/>
      <c r="AG380" s="69" t="n"/>
      <c r="AH380" s="74" t="n"/>
      <c r="AI380" s="74" t="n"/>
      <c r="AJ380" s="64" t="n"/>
    </row>
    <row r="381" outlineLevel="1">
      <c r="A381" s="43" t="n">
        <v>46629</v>
      </c>
      <c r="B381" s="44">
        <f>CHOOSE(WEEKDAY(A381,2),"pon","wt","śr","czw","pt","sob","ndz")</f>
        <v/>
      </c>
      <c r="C381" s="45">
        <f>A381-WEEKDAY(A381,2)+1</f>
        <v/>
      </c>
      <c r="D381" s="44">
        <f>YEAR(A381)&amp;"-"&amp;TEXT(MONTH(A381),"00")</f>
        <v/>
      </c>
      <c r="E381" s="46" t="n"/>
      <c r="F381" s="46" t="n"/>
      <c r="G381" s="47" t="n"/>
      <c r="H381" s="48" t="n"/>
      <c r="I381" s="49" t="n"/>
      <c r="J381" s="47" t="n"/>
      <c r="K381" s="50">
        <f>IF(AND(H381="",I381="",COUNTIF('Zmiany planu'!$C$4:$C$1000,$A381)=0),"",1+COUNTIF('Zmiany planu'!$C$4:$C$1000,$A381))</f>
        <v/>
      </c>
      <c r="L381" s="51">
        <f>IF(COUNTIF('Zmiany planu'!$C$4:$C$1000,$A381)=0,IF(H381="","",H381),INDEX('Zmiany planu'!$G$4:$G$1000,MATCH(INT($A381)&amp;"#"&amp;COUNTIF('Zmiany planu'!$C$4:$C$1000,$A381),'Zmiany planu'!$L$4:$L$1000,0))&amp;"")</f>
        <v/>
      </c>
      <c r="M381" s="52">
        <f>IF(COUNTIF('Zmiany planu'!$C$4:$C$1000,$A381)=0,IF(I381="","",I381),IF(INDEX('Zmiany planu'!$H$4:$H$1000,MATCH(INT($A381)&amp;"#"&amp;COUNTIF('Zmiany planu'!$C$4:$C$1000,$A381),'Zmiany planu'!$L$4:$L$1000,0))="",0,INDEX('Zmiany planu'!$H$4:$H$1000,MATCH(INT($A381)&amp;"#"&amp;COUNTIF('Zmiany planu'!$C$4:$C$1000,$A381),'Zmiany planu'!$L$4:$L$1000,0))))</f>
        <v/>
      </c>
      <c r="N381" s="53" t="n"/>
      <c r="O381" s="53" t="n"/>
      <c r="P381" s="54" t="n"/>
      <c r="Q381" s="55" t="n"/>
      <c r="R381" s="56">
        <f>IF(AND(N(P381)&gt;0,N(Q381)&gt;0),Q381/P381,"")</f>
        <v/>
      </c>
      <c r="S381" s="53" t="n"/>
      <c r="T381" s="53" t="n"/>
      <c r="U381" s="44">
        <f>IF(OR(N(S381)=0,N('Ustawienia'!$B$19)=0),"",IFERROR("Z"&amp;MATCH(S381,'Ustawienia'!$C$23:$C$27,1),"&lt;Z1"))</f>
        <v/>
      </c>
      <c r="V381" s="53" t="n"/>
      <c r="W381" s="44">
        <f>IF(AND(N(V381)&gt;0,N(Q381)&gt;0),ROUND(V381*Q381*1440,0),"")</f>
        <v/>
      </c>
      <c r="X381" s="53" t="n"/>
      <c r="Y381" s="53" t="n"/>
      <c r="Z381" s="53" t="n"/>
      <c r="AA381" s="57" t="n"/>
      <c r="AB381" s="53" t="n"/>
      <c r="AC381" s="58" t="n"/>
      <c r="AD381" s="57" t="n"/>
      <c r="AE381" s="53" t="n"/>
      <c r="AF381" s="58" t="n"/>
      <c r="AG381" s="53" t="n"/>
      <c r="AH381" s="58" t="n"/>
      <c r="AI381" s="58" t="n"/>
      <c r="AJ381" s="48" t="n"/>
    </row>
    <row r="382" outlineLevel="1">
      <c r="A382" s="43" t="n">
        <v>46630</v>
      </c>
      <c r="B382" s="44">
        <f>CHOOSE(WEEKDAY(A382,2),"pon","wt","śr","czw","pt","sob","ndz")</f>
        <v/>
      </c>
      <c r="C382" s="45">
        <f>A382-WEEKDAY(A382,2)+1</f>
        <v/>
      </c>
      <c r="D382" s="44">
        <f>YEAR(A382)&amp;"-"&amp;TEXT(MONTH(A382),"00")</f>
        <v/>
      </c>
      <c r="E382" s="46" t="n"/>
      <c r="F382" s="46" t="n"/>
      <c r="G382" s="47" t="n"/>
      <c r="H382" s="48" t="n"/>
      <c r="I382" s="49" t="n"/>
      <c r="J382" s="47" t="n"/>
      <c r="K382" s="50">
        <f>IF(AND(H382="",I382="",COUNTIF('Zmiany planu'!$C$4:$C$1000,$A382)=0),"",1+COUNTIF('Zmiany planu'!$C$4:$C$1000,$A382))</f>
        <v/>
      </c>
      <c r="L382" s="51">
        <f>IF(COUNTIF('Zmiany planu'!$C$4:$C$1000,$A382)=0,IF(H382="","",H382),INDEX('Zmiany planu'!$G$4:$G$1000,MATCH(INT($A382)&amp;"#"&amp;COUNTIF('Zmiany planu'!$C$4:$C$1000,$A382),'Zmiany planu'!$L$4:$L$1000,0))&amp;"")</f>
        <v/>
      </c>
      <c r="M382" s="52">
        <f>IF(COUNTIF('Zmiany planu'!$C$4:$C$1000,$A382)=0,IF(I382="","",I382),IF(INDEX('Zmiany planu'!$H$4:$H$1000,MATCH(INT($A382)&amp;"#"&amp;COUNTIF('Zmiany planu'!$C$4:$C$1000,$A382),'Zmiany planu'!$L$4:$L$1000,0))="",0,INDEX('Zmiany planu'!$H$4:$H$1000,MATCH(INT($A382)&amp;"#"&amp;COUNTIF('Zmiany planu'!$C$4:$C$1000,$A382),'Zmiany planu'!$L$4:$L$1000,0))))</f>
        <v/>
      </c>
      <c r="N382" s="53" t="n"/>
      <c r="O382" s="53" t="n"/>
      <c r="P382" s="54" t="n"/>
      <c r="Q382" s="55" t="n"/>
      <c r="R382" s="56">
        <f>IF(AND(N(P382)&gt;0,N(Q382)&gt;0),Q382/P382,"")</f>
        <v/>
      </c>
      <c r="S382" s="53" t="n"/>
      <c r="T382" s="53" t="n"/>
      <c r="U382" s="44">
        <f>IF(OR(N(S382)=0,N('Ustawienia'!$B$19)=0),"",IFERROR("Z"&amp;MATCH(S382,'Ustawienia'!$C$23:$C$27,1),"&lt;Z1"))</f>
        <v/>
      </c>
      <c r="V382" s="53" t="n"/>
      <c r="W382" s="44">
        <f>IF(AND(N(V382)&gt;0,N(Q382)&gt;0),ROUND(V382*Q382*1440,0),"")</f>
        <v/>
      </c>
      <c r="X382" s="53" t="n"/>
      <c r="Y382" s="53" t="n"/>
      <c r="Z382" s="53" t="n"/>
      <c r="AA382" s="57" t="n"/>
      <c r="AB382" s="53" t="n"/>
      <c r="AC382" s="58" t="n"/>
      <c r="AD382" s="57" t="n"/>
      <c r="AE382" s="53" t="n"/>
      <c r="AF382" s="58" t="n"/>
      <c r="AG382" s="53" t="n"/>
      <c r="AH382" s="58" t="n"/>
      <c r="AI382" s="58" t="n"/>
      <c r="AJ382" s="48" t="n"/>
    </row>
    <row r="383" ht="22" customHeight="1">
      <c r="A383" s="40" t="inlineStr">
        <is>
          <t>09.2027</t>
        </is>
      </c>
      <c r="B383" s="40" t="n"/>
      <c r="C383" s="40" t="n"/>
      <c r="D383" s="40" t="inlineStr">
        <is>
          <t>2027-09</t>
        </is>
      </c>
      <c r="E383" s="41">
        <f>SUMIFS($M$4:$M$1200,$D$4:$D$1200,$D383)</f>
        <v/>
      </c>
      <c r="F383" s="41">
        <f>SUMIFS($P$4:$P$1200,$D$4:$D$1200,$D383)</f>
        <v/>
      </c>
      <c r="G383" s="40" t="n"/>
      <c r="H383" s="42" t="inlineStr">
        <is>
          <t>WRZESIEŃ 2027</t>
        </is>
      </c>
      <c r="I383" s="40" t="n"/>
      <c r="J383" s="40" t="n"/>
      <c r="K383" s="40" t="n"/>
      <c r="L383" s="40">
        <f>IF(E383&gt;0,"Realizacja miesiąca: "&amp;ROUND(F383/E383*100,0)&amp;"%  ·  treningi: "&amp;COUNTIFS($D$4:$D$1200,$D383,$P$4:$P$1200,"&gt;0")&amp;"  ·  zmiany planu: "&amp;COUNTIFS('Zmiany planu'!$M$4:$M$1000,$D383),"")</f>
        <v/>
      </c>
      <c r="M383" s="40" t="n"/>
      <c r="N383" s="40" t="n"/>
      <c r="O383" s="40" t="n"/>
      <c r="P383" s="40" t="n"/>
      <c r="Q383" s="40" t="n"/>
      <c r="R383" s="40" t="n"/>
      <c r="S383" s="40" t="n"/>
      <c r="T383" s="40" t="n"/>
      <c r="U383" s="40" t="n"/>
      <c r="V383" s="40" t="n"/>
      <c r="W383" s="40" t="n"/>
      <c r="X383" s="40" t="n"/>
      <c r="Y383" s="40" t="n"/>
      <c r="Z383" s="40" t="n"/>
      <c r="AA383" s="40" t="n"/>
      <c r="AB383" s="40" t="n"/>
      <c r="AC383" s="40" t="n"/>
      <c r="AD383" s="40" t="n"/>
      <c r="AE383" s="40" t="n"/>
      <c r="AF383" s="40" t="n"/>
      <c r="AG383" s="40" t="n"/>
      <c r="AH383" s="40" t="n"/>
      <c r="AI383" s="40" t="n"/>
      <c r="AJ383" s="40" t="n"/>
    </row>
    <row r="384" outlineLevel="1">
      <c r="A384" s="43" t="n">
        <v>46631</v>
      </c>
      <c r="B384" s="44">
        <f>CHOOSE(WEEKDAY(A384,2),"pon","wt","śr","czw","pt","sob","ndz")</f>
        <v/>
      </c>
      <c r="C384" s="45">
        <f>A384-WEEKDAY(A384,2)+1</f>
        <v/>
      </c>
      <c r="D384" s="44">
        <f>YEAR(A384)&amp;"-"&amp;TEXT(MONTH(A384),"00")</f>
        <v/>
      </c>
      <c r="E384" s="46" t="n"/>
      <c r="F384" s="46" t="n"/>
      <c r="G384" s="47" t="n"/>
      <c r="H384" s="48" t="n"/>
      <c r="I384" s="49" t="n"/>
      <c r="J384" s="47" t="n"/>
      <c r="K384" s="50">
        <f>IF(AND(H384="",I384="",COUNTIF('Zmiany planu'!$C$4:$C$1000,$A384)=0),"",1+COUNTIF('Zmiany planu'!$C$4:$C$1000,$A384))</f>
        <v/>
      </c>
      <c r="L384" s="51">
        <f>IF(COUNTIF('Zmiany planu'!$C$4:$C$1000,$A384)=0,IF(H384="","",H384),INDEX('Zmiany planu'!$G$4:$G$1000,MATCH(INT($A384)&amp;"#"&amp;COUNTIF('Zmiany planu'!$C$4:$C$1000,$A384),'Zmiany planu'!$L$4:$L$1000,0))&amp;"")</f>
        <v/>
      </c>
      <c r="M384" s="52">
        <f>IF(COUNTIF('Zmiany planu'!$C$4:$C$1000,$A384)=0,IF(I384="","",I384),IF(INDEX('Zmiany planu'!$H$4:$H$1000,MATCH(INT($A384)&amp;"#"&amp;COUNTIF('Zmiany planu'!$C$4:$C$1000,$A384),'Zmiany planu'!$L$4:$L$1000,0))="",0,INDEX('Zmiany planu'!$H$4:$H$1000,MATCH(INT($A384)&amp;"#"&amp;COUNTIF('Zmiany planu'!$C$4:$C$1000,$A384),'Zmiany planu'!$L$4:$L$1000,0))))</f>
        <v/>
      </c>
      <c r="N384" s="53" t="n"/>
      <c r="O384" s="53" t="n"/>
      <c r="P384" s="54" t="n"/>
      <c r="Q384" s="55" t="n"/>
      <c r="R384" s="56">
        <f>IF(AND(N(P384)&gt;0,N(Q384)&gt;0),Q384/P384,"")</f>
        <v/>
      </c>
      <c r="S384" s="53" t="n"/>
      <c r="T384" s="53" t="n"/>
      <c r="U384" s="44">
        <f>IF(OR(N(S384)=0,N('Ustawienia'!$B$19)=0),"",IFERROR("Z"&amp;MATCH(S384,'Ustawienia'!$C$23:$C$27,1),"&lt;Z1"))</f>
        <v/>
      </c>
      <c r="V384" s="53" t="n"/>
      <c r="W384" s="44">
        <f>IF(AND(N(V384)&gt;0,N(Q384)&gt;0),ROUND(V384*Q384*1440,0),"")</f>
        <v/>
      </c>
      <c r="X384" s="53" t="n"/>
      <c r="Y384" s="53" t="n"/>
      <c r="Z384" s="53" t="n"/>
      <c r="AA384" s="57" t="n"/>
      <c r="AB384" s="53" t="n"/>
      <c r="AC384" s="58" t="n"/>
      <c r="AD384" s="57" t="n"/>
      <c r="AE384" s="53" t="n"/>
      <c r="AF384" s="58" t="n"/>
      <c r="AG384" s="53" t="n"/>
      <c r="AH384" s="58" t="n"/>
      <c r="AI384" s="58" t="n"/>
      <c r="AJ384" s="48" t="n"/>
    </row>
    <row r="385" outlineLevel="1">
      <c r="A385" s="43" t="n">
        <v>46632</v>
      </c>
      <c r="B385" s="44">
        <f>CHOOSE(WEEKDAY(A385,2),"pon","wt","śr","czw","pt","sob","ndz")</f>
        <v/>
      </c>
      <c r="C385" s="45">
        <f>A385-WEEKDAY(A385,2)+1</f>
        <v/>
      </c>
      <c r="D385" s="44">
        <f>YEAR(A385)&amp;"-"&amp;TEXT(MONTH(A385),"00")</f>
        <v/>
      </c>
      <c r="E385" s="46" t="n"/>
      <c r="F385" s="46" t="n"/>
      <c r="G385" s="47" t="n"/>
      <c r="H385" s="48" t="n"/>
      <c r="I385" s="49" t="n"/>
      <c r="J385" s="47" t="n"/>
      <c r="K385" s="50">
        <f>IF(AND(H385="",I385="",COUNTIF('Zmiany planu'!$C$4:$C$1000,$A385)=0),"",1+COUNTIF('Zmiany planu'!$C$4:$C$1000,$A385))</f>
        <v/>
      </c>
      <c r="L385" s="51">
        <f>IF(COUNTIF('Zmiany planu'!$C$4:$C$1000,$A385)=0,IF(H385="","",H385),INDEX('Zmiany planu'!$G$4:$G$1000,MATCH(INT($A385)&amp;"#"&amp;COUNTIF('Zmiany planu'!$C$4:$C$1000,$A385),'Zmiany planu'!$L$4:$L$1000,0))&amp;"")</f>
        <v/>
      </c>
      <c r="M385" s="52">
        <f>IF(COUNTIF('Zmiany planu'!$C$4:$C$1000,$A385)=0,IF(I385="","",I385),IF(INDEX('Zmiany planu'!$H$4:$H$1000,MATCH(INT($A385)&amp;"#"&amp;COUNTIF('Zmiany planu'!$C$4:$C$1000,$A385),'Zmiany planu'!$L$4:$L$1000,0))="",0,INDEX('Zmiany planu'!$H$4:$H$1000,MATCH(INT($A385)&amp;"#"&amp;COUNTIF('Zmiany planu'!$C$4:$C$1000,$A385),'Zmiany planu'!$L$4:$L$1000,0))))</f>
        <v/>
      </c>
      <c r="N385" s="53" t="n"/>
      <c r="O385" s="53" t="n"/>
      <c r="P385" s="54" t="n"/>
      <c r="Q385" s="55" t="n"/>
      <c r="R385" s="56">
        <f>IF(AND(N(P385)&gt;0,N(Q385)&gt;0),Q385/P385,"")</f>
        <v/>
      </c>
      <c r="S385" s="53" t="n"/>
      <c r="T385" s="53" t="n"/>
      <c r="U385" s="44">
        <f>IF(OR(N(S385)=0,N('Ustawienia'!$B$19)=0),"",IFERROR("Z"&amp;MATCH(S385,'Ustawienia'!$C$23:$C$27,1),"&lt;Z1"))</f>
        <v/>
      </c>
      <c r="V385" s="53" t="n"/>
      <c r="W385" s="44">
        <f>IF(AND(N(V385)&gt;0,N(Q385)&gt;0),ROUND(V385*Q385*1440,0),"")</f>
        <v/>
      </c>
      <c r="X385" s="53" t="n"/>
      <c r="Y385" s="53" t="n"/>
      <c r="Z385" s="53" t="n"/>
      <c r="AA385" s="57" t="n"/>
      <c r="AB385" s="53" t="n"/>
      <c r="AC385" s="58" t="n"/>
      <c r="AD385" s="57" t="n"/>
      <c r="AE385" s="53" t="n"/>
      <c r="AF385" s="58" t="n"/>
      <c r="AG385" s="53" t="n"/>
      <c r="AH385" s="58" t="n"/>
      <c r="AI385" s="58" t="n"/>
      <c r="AJ385" s="48" t="n"/>
    </row>
    <row r="386" outlineLevel="1">
      <c r="A386" s="43" t="n">
        <v>46633</v>
      </c>
      <c r="B386" s="44">
        <f>CHOOSE(WEEKDAY(A386,2),"pon","wt","śr","czw","pt","sob","ndz")</f>
        <v/>
      </c>
      <c r="C386" s="45">
        <f>A386-WEEKDAY(A386,2)+1</f>
        <v/>
      </c>
      <c r="D386" s="44">
        <f>YEAR(A386)&amp;"-"&amp;TEXT(MONTH(A386),"00")</f>
        <v/>
      </c>
      <c r="E386" s="46" t="n"/>
      <c r="F386" s="46" t="n"/>
      <c r="G386" s="47" t="n"/>
      <c r="H386" s="48" t="n"/>
      <c r="I386" s="49" t="n"/>
      <c r="J386" s="47" t="n"/>
      <c r="K386" s="50">
        <f>IF(AND(H386="",I386="",COUNTIF('Zmiany planu'!$C$4:$C$1000,$A386)=0),"",1+COUNTIF('Zmiany planu'!$C$4:$C$1000,$A386))</f>
        <v/>
      </c>
      <c r="L386" s="51">
        <f>IF(COUNTIF('Zmiany planu'!$C$4:$C$1000,$A386)=0,IF(H386="","",H386),INDEX('Zmiany planu'!$G$4:$G$1000,MATCH(INT($A386)&amp;"#"&amp;COUNTIF('Zmiany planu'!$C$4:$C$1000,$A386),'Zmiany planu'!$L$4:$L$1000,0))&amp;"")</f>
        <v/>
      </c>
      <c r="M386" s="52">
        <f>IF(COUNTIF('Zmiany planu'!$C$4:$C$1000,$A386)=0,IF(I386="","",I386),IF(INDEX('Zmiany planu'!$H$4:$H$1000,MATCH(INT($A386)&amp;"#"&amp;COUNTIF('Zmiany planu'!$C$4:$C$1000,$A386),'Zmiany planu'!$L$4:$L$1000,0))="",0,INDEX('Zmiany planu'!$H$4:$H$1000,MATCH(INT($A386)&amp;"#"&amp;COUNTIF('Zmiany planu'!$C$4:$C$1000,$A386),'Zmiany planu'!$L$4:$L$1000,0))))</f>
        <v/>
      </c>
      <c r="N386" s="53" t="n"/>
      <c r="O386" s="53" t="n"/>
      <c r="P386" s="54" t="n"/>
      <c r="Q386" s="55" t="n"/>
      <c r="R386" s="56">
        <f>IF(AND(N(P386)&gt;0,N(Q386)&gt;0),Q386/P386,"")</f>
        <v/>
      </c>
      <c r="S386" s="53" t="n"/>
      <c r="T386" s="53" t="n"/>
      <c r="U386" s="44">
        <f>IF(OR(N(S386)=0,N('Ustawienia'!$B$19)=0),"",IFERROR("Z"&amp;MATCH(S386,'Ustawienia'!$C$23:$C$27,1),"&lt;Z1"))</f>
        <v/>
      </c>
      <c r="V386" s="53" t="n"/>
      <c r="W386" s="44">
        <f>IF(AND(N(V386)&gt;0,N(Q386)&gt;0),ROUND(V386*Q386*1440,0),"")</f>
        <v/>
      </c>
      <c r="X386" s="53" t="n"/>
      <c r="Y386" s="53" t="n"/>
      <c r="Z386" s="53" t="n"/>
      <c r="AA386" s="57" t="n"/>
      <c r="AB386" s="53" t="n"/>
      <c r="AC386" s="58" t="n"/>
      <c r="AD386" s="57" t="n"/>
      <c r="AE386" s="53" t="n"/>
      <c r="AF386" s="58" t="n"/>
      <c r="AG386" s="53" t="n"/>
      <c r="AH386" s="58" t="n"/>
      <c r="AI386" s="58" t="n"/>
      <c r="AJ386" s="48" t="n"/>
    </row>
    <row r="387" outlineLevel="1">
      <c r="A387" s="43" t="n">
        <v>46634</v>
      </c>
      <c r="B387" s="44">
        <f>CHOOSE(WEEKDAY(A387,2),"pon","wt","śr","czw","pt","sob","ndz")</f>
        <v/>
      </c>
      <c r="C387" s="45">
        <f>A387-WEEKDAY(A387,2)+1</f>
        <v/>
      </c>
      <c r="D387" s="44">
        <f>YEAR(A387)&amp;"-"&amp;TEXT(MONTH(A387),"00")</f>
        <v/>
      </c>
      <c r="E387" s="46" t="n"/>
      <c r="F387" s="46" t="n"/>
      <c r="G387" s="47" t="n"/>
      <c r="H387" s="48" t="n"/>
      <c r="I387" s="49" t="n"/>
      <c r="J387" s="47" t="n"/>
      <c r="K387" s="50">
        <f>IF(AND(H387="",I387="",COUNTIF('Zmiany planu'!$C$4:$C$1000,$A387)=0),"",1+COUNTIF('Zmiany planu'!$C$4:$C$1000,$A387))</f>
        <v/>
      </c>
      <c r="L387" s="51">
        <f>IF(COUNTIF('Zmiany planu'!$C$4:$C$1000,$A387)=0,IF(H387="","",H387),INDEX('Zmiany planu'!$G$4:$G$1000,MATCH(INT($A387)&amp;"#"&amp;COUNTIF('Zmiany planu'!$C$4:$C$1000,$A387),'Zmiany planu'!$L$4:$L$1000,0))&amp;"")</f>
        <v/>
      </c>
      <c r="M387" s="52">
        <f>IF(COUNTIF('Zmiany planu'!$C$4:$C$1000,$A387)=0,IF(I387="","",I387),IF(INDEX('Zmiany planu'!$H$4:$H$1000,MATCH(INT($A387)&amp;"#"&amp;COUNTIF('Zmiany planu'!$C$4:$C$1000,$A387),'Zmiany planu'!$L$4:$L$1000,0))="",0,INDEX('Zmiany planu'!$H$4:$H$1000,MATCH(INT($A387)&amp;"#"&amp;COUNTIF('Zmiany planu'!$C$4:$C$1000,$A387),'Zmiany planu'!$L$4:$L$1000,0))))</f>
        <v/>
      </c>
      <c r="N387" s="53" t="n"/>
      <c r="O387" s="53" t="n"/>
      <c r="P387" s="54" t="n"/>
      <c r="Q387" s="55" t="n"/>
      <c r="R387" s="56">
        <f>IF(AND(N(P387)&gt;0,N(Q387)&gt;0),Q387/P387,"")</f>
        <v/>
      </c>
      <c r="S387" s="53" t="n"/>
      <c r="T387" s="53" t="n"/>
      <c r="U387" s="44">
        <f>IF(OR(N(S387)=0,N('Ustawienia'!$B$19)=0),"",IFERROR("Z"&amp;MATCH(S387,'Ustawienia'!$C$23:$C$27,1),"&lt;Z1"))</f>
        <v/>
      </c>
      <c r="V387" s="53" t="n"/>
      <c r="W387" s="44">
        <f>IF(AND(N(V387)&gt;0,N(Q387)&gt;0),ROUND(V387*Q387*1440,0),"")</f>
        <v/>
      </c>
      <c r="X387" s="53" t="n"/>
      <c r="Y387" s="53" t="n"/>
      <c r="Z387" s="53" t="n"/>
      <c r="AA387" s="57" t="n"/>
      <c r="AB387" s="53" t="n"/>
      <c r="AC387" s="58" t="n"/>
      <c r="AD387" s="57" t="n"/>
      <c r="AE387" s="53" t="n"/>
      <c r="AF387" s="58" t="n"/>
      <c r="AG387" s="53" t="n"/>
      <c r="AH387" s="58" t="n"/>
      <c r="AI387" s="58" t="n"/>
      <c r="AJ387" s="48" t="n"/>
    </row>
    <row r="388" outlineLevel="1">
      <c r="A388" s="59" t="n">
        <v>46635</v>
      </c>
      <c r="B388" s="60">
        <f>CHOOSE(WEEKDAY(A388,2),"pon","wt","śr","czw","pt","sob","ndz")</f>
        <v/>
      </c>
      <c r="C388" s="61">
        <f>A388-WEEKDAY(A388,2)+1</f>
        <v/>
      </c>
      <c r="D388" s="60">
        <f>YEAR(A388)&amp;"-"&amp;TEXT(MONTH(A388),"00")</f>
        <v/>
      </c>
      <c r="E388" s="62">
        <f>SUMIFS($M$4:$M$1200,$C$4:$C$1200,$C388)</f>
        <v/>
      </c>
      <c r="F388" s="62">
        <f>SUMIFS($P$4:$P$1200,$C$4:$C$1200,$C388)</f>
        <v/>
      </c>
      <c r="G388" s="63" t="n"/>
      <c r="H388" s="64" t="n"/>
      <c r="I388" s="65" t="n"/>
      <c r="J388" s="63" t="n"/>
      <c r="K388" s="66">
        <f>IF(AND(H388="",I388="",COUNTIF('Zmiany planu'!$C$4:$C$1000,$A388)=0),"",1+COUNTIF('Zmiany planu'!$C$4:$C$1000,$A388))</f>
        <v/>
      </c>
      <c r="L388" s="67">
        <f>IF(COUNTIF('Zmiany planu'!$C$4:$C$1000,$A388)=0,IF(H388="","",H388),INDEX('Zmiany planu'!$G$4:$G$1000,MATCH(INT($A388)&amp;"#"&amp;COUNTIF('Zmiany planu'!$C$4:$C$1000,$A388),'Zmiany planu'!$L$4:$L$1000,0))&amp;"")</f>
        <v/>
      </c>
      <c r="M388" s="68">
        <f>IF(COUNTIF('Zmiany planu'!$C$4:$C$1000,$A388)=0,IF(I388="","",I388),IF(INDEX('Zmiany planu'!$H$4:$H$1000,MATCH(INT($A388)&amp;"#"&amp;COUNTIF('Zmiany planu'!$C$4:$C$1000,$A388),'Zmiany planu'!$L$4:$L$1000,0))="",0,INDEX('Zmiany planu'!$H$4:$H$1000,MATCH(INT($A388)&amp;"#"&amp;COUNTIF('Zmiany planu'!$C$4:$C$1000,$A388),'Zmiany planu'!$L$4:$L$1000,0))))</f>
        <v/>
      </c>
      <c r="N388" s="69" t="n"/>
      <c r="O388" s="69" t="n"/>
      <c r="P388" s="70" t="n"/>
      <c r="Q388" s="71" t="n"/>
      <c r="R388" s="72">
        <f>IF(AND(N(P388)&gt;0,N(Q388)&gt;0),Q388/P388,"")</f>
        <v/>
      </c>
      <c r="S388" s="69" t="n"/>
      <c r="T388" s="69" t="n"/>
      <c r="U388" s="60">
        <f>IF(OR(N(S388)=0,N('Ustawienia'!$B$19)=0),"",IFERROR("Z"&amp;MATCH(S388,'Ustawienia'!$C$23:$C$27,1),"&lt;Z1"))</f>
        <v/>
      </c>
      <c r="V388" s="69" t="n"/>
      <c r="W388" s="60">
        <f>IF(AND(N(V388)&gt;0,N(Q388)&gt;0),ROUND(V388*Q388*1440,0),"")</f>
        <v/>
      </c>
      <c r="X388" s="69" t="n"/>
      <c r="Y388" s="69" t="n"/>
      <c r="Z388" s="69" t="n"/>
      <c r="AA388" s="73" t="n"/>
      <c r="AB388" s="69" t="n"/>
      <c r="AC388" s="74" t="n"/>
      <c r="AD388" s="73" t="n"/>
      <c r="AE388" s="69" t="n"/>
      <c r="AF388" s="74" t="n"/>
      <c r="AG388" s="69" t="n"/>
      <c r="AH388" s="74" t="n"/>
      <c r="AI388" s="74" t="n"/>
      <c r="AJ388" s="64" t="n"/>
    </row>
    <row r="389" outlineLevel="1">
      <c r="A389" s="43" t="n">
        <v>46636</v>
      </c>
      <c r="B389" s="44">
        <f>CHOOSE(WEEKDAY(A389,2),"pon","wt","śr","czw","pt","sob","ndz")</f>
        <v/>
      </c>
      <c r="C389" s="45">
        <f>A389-WEEKDAY(A389,2)+1</f>
        <v/>
      </c>
      <c r="D389" s="44">
        <f>YEAR(A389)&amp;"-"&amp;TEXT(MONTH(A389),"00")</f>
        <v/>
      </c>
      <c r="E389" s="46" t="n"/>
      <c r="F389" s="46" t="n"/>
      <c r="G389" s="47" t="n"/>
      <c r="H389" s="48" t="n"/>
      <c r="I389" s="49" t="n"/>
      <c r="J389" s="47" t="n"/>
      <c r="K389" s="50">
        <f>IF(AND(H389="",I389="",COUNTIF('Zmiany planu'!$C$4:$C$1000,$A389)=0),"",1+COUNTIF('Zmiany planu'!$C$4:$C$1000,$A389))</f>
        <v/>
      </c>
      <c r="L389" s="51">
        <f>IF(COUNTIF('Zmiany planu'!$C$4:$C$1000,$A389)=0,IF(H389="","",H389),INDEX('Zmiany planu'!$G$4:$G$1000,MATCH(INT($A389)&amp;"#"&amp;COUNTIF('Zmiany planu'!$C$4:$C$1000,$A389),'Zmiany planu'!$L$4:$L$1000,0))&amp;"")</f>
        <v/>
      </c>
      <c r="M389" s="52">
        <f>IF(COUNTIF('Zmiany planu'!$C$4:$C$1000,$A389)=0,IF(I389="","",I389),IF(INDEX('Zmiany planu'!$H$4:$H$1000,MATCH(INT($A389)&amp;"#"&amp;COUNTIF('Zmiany planu'!$C$4:$C$1000,$A389),'Zmiany planu'!$L$4:$L$1000,0))="",0,INDEX('Zmiany planu'!$H$4:$H$1000,MATCH(INT($A389)&amp;"#"&amp;COUNTIF('Zmiany planu'!$C$4:$C$1000,$A389),'Zmiany planu'!$L$4:$L$1000,0))))</f>
        <v/>
      </c>
      <c r="N389" s="53" t="n"/>
      <c r="O389" s="53" t="n"/>
      <c r="P389" s="54" t="n"/>
      <c r="Q389" s="55" t="n"/>
      <c r="R389" s="56">
        <f>IF(AND(N(P389)&gt;0,N(Q389)&gt;0),Q389/P389,"")</f>
        <v/>
      </c>
      <c r="S389" s="53" t="n"/>
      <c r="T389" s="53" t="n"/>
      <c r="U389" s="44">
        <f>IF(OR(N(S389)=0,N('Ustawienia'!$B$19)=0),"",IFERROR("Z"&amp;MATCH(S389,'Ustawienia'!$C$23:$C$27,1),"&lt;Z1"))</f>
        <v/>
      </c>
      <c r="V389" s="53" t="n"/>
      <c r="W389" s="44">
        <f>IF(AND(N(V389)&gt;0,N(Q389)&gt;0),ROUND(V389*Q389*1440,0),"")</f>
        <v/>
      </c>
      <c r="X389" s="53" t="n"/>
      <c r="Y389" s="53" t="n"/>
      <c r="Z389" s="53" t="n"/>
      <c r="AA389" s="57" t="n"/>
      <c r="AB389" s="53" t="n"/>
      <c r="AC389" s="58" t="n"/>
      <c r="AD389" s="57" t="n"/>
      <c r="AE389" s="53" t="n"/>
      <c r="AF389" s="58" t="n"/>
      <c r="AG389" s="53" t="n"/>
      <c r="AH389" s="58" t="n"/>
      <c r="AI389" s="58" t="n"/>
      <c r="AJ389" s="48" t="n"/>
    </row>
    <row r="390" outlineLevel="1">
      <c r="A390" s="43" t="n">
        <v>46637</v>
      </c>
      <c r="B390" s="44">
        <f>CHOOSE(WEEKDAY(A390,2),"pon","wt","śr","czw","pt","sob","ndz")</f>
        <v/>
      </c>
      <c r="C390" s="45">
        <f>A390-WEEKDAY(A390,2)+1</f>
        <v/>
      </c>
      <c r="D390" s="44">
        <f>YEAR(A390)&amp;"-"&amp;TEXT(MONTH(A390),"00")</f>
        <v/>
      </c>
      <c r="E390" s="46" t="n"/>
      <c r="F390" s="46" t="n"/>
      <c r="G390" s="47" t="n"/>
      <c r="H390" s="48" t="n"/>
      <c r="I390" s="49" t="n"/>
      <c r="J390" s="47" t="n"/>
      <c r="K390" s="50">
        <f>IF(AND(H390="",I390="",COUNTIF('Zmiany planu'!$C$4:$C$1000,$A390)=0),"",1+COUNTIF('Zmiany planu'!$C$4:$C$1000,$A390))</f>
        <v/>
      </c>
      <c r="L390" s="51">
        <f>IF(COUNTIF('Zmiany planu'!$C$4:$C$1000,$A390)=0,IF(H390="","",H390),INDEX('Zmiany planu'!$G$4:$G$1000,MATCH(INT($A390)&amp;"#"&amp;COUNTIF('Zmiany planu'!$C$4:$C$1000,$A390),'Zmiany planu'!$L$4:$L$1000,0))&amp;"")</f>
        <v/>
      </c>
      <c r="M390" s="52">
        <f>IF(COUNTIF('Zmiany planu'!$C$4:$C$1000,$A390)=0,IF(I390="","",I390),IF(INDEX('Zmiany planu'!$H$4:$H$1000,MATCH(INT($A390)&amp;"#"&amp;COUNTIF('Zmiany planu'!$C$4:$C$1000,$A390),'Zmiany planu'!$L$4:$L$1000,0))="",0,INDEX('Zmiany planu'!$H$4:$H$1000,MATCH(INT($A390)&amp;"#"&amp;COUNTIF('Zmiany planu'!$C$4:$C$1000,$A390),'Zmiany planu'!$L$4:$L$1000,0))))</f>
        <v/>
      </c>
      <c r="N390" s="53" t="n"/>
      <c r="O390" s="53" t="n"/>
      <c r="P390" s="54" t="n"/>
      <c r="Q390" s="55" t="n"/>
      <c r="R390" s="56">
        <f>IF(AND(N(P390)&gt;0,N(Q390)&gt;0),Q390/P390,"")</f>
        <v/>
      </c>
      <c r="S390" s="53" t="n"/>
      <c r="T390" s="53" t="n"/>
      <c r="U390" s="44">
        <f>IF(OR(N(S390)=0,N('Ustawienia'!$B$19)=0),"",IFERROR("Z"&amp;MATCH(S390,'Ustawienia'!$C$23:$C$27,1),"&lt;Z1"))</f>
        <v/>
      </c>
      <c r="V390" s="53" t="n"/>
      <c r="W390" s="44">
        <f>IF(AND(N(V390)&gt;0,N(Q390)&gt;0),ROUND(V390*Q390*1440,0),"")</f>
        <v/>
      </c>
      <c r="X390" s="53" t="n"/>
      <c r="Y390" s="53" t="n"/>
      <c r="Z390" s="53" t="n"/>
      <c r="AA390" s="57" t="n"/>
      <c r="AB390" s="53" t="n"/>
      <c r="AC390" s="58" t="n"/>
      <c r="AD390" s="57" t="n"/>
      <c r="AE390" s="53" t="n"/>
      <c r="AF390" s="58" t="n"/>
      <c r="AG390" s="53" t="n"/>
      <c r="AH390" s="58" t="n"/>
      <c r="AI390" s="58" t="n"/>
      <c r="AJ390" s="48" t="n"/>
    </row>
    <row r="391" outlineLevel="1">
      <c r="A391" s="43" t="n">
        <v>46638</v>
      </c>
      <c r="B391" s="44">
        <f>CHOOSE(WEEKDAY(A391,2),"pon","wt","śr","czw","pt","sob","ndz")</f>
        <v/>
      </c>
      <c r="C391" s="45">
        <f>A391-WEEKDAY(A391,2)+1</f>
        <v/>
      </c>
      <c r="D391" s="44">
        <f>YEAR(A391)&amp;"-"&amp;TEXT(MONTH(A391),"00")</f>
        <v/>
      </c>
      <c r="E391" s="46" t="n"/>
      <c r="F391" s="46" t="n"/>
      <c r="G391" s="47" t="n"/>
      <c r="H391" s="48" t="n"/>
      <c r="I391" s="49" t="n"/>
      <c r="J391" s="47" t="n"/>
      <c r="K391" s="50">
        <f>IF(AND(H391="",I391="",COUNTIF('Zmiany planu'!$C$4:$C$1000,$A391)=0),"",1+COUNTIF('Zmiany planu'!$C$4:$C$1000,$A391))</f>
        <v/>
      </c>
      <c r="L391" s="51">
        <f>IF(COUNTIF('Zmiany planu'!$C$4:$C$1000,$A391)=0,IF(H391="","",H391),INDEX('Zmiany planu'!$G$4:$G$1000,MATCH(INT($A391)&amp;"#"&amp;COUNTIF('Zmiany planu'!$C$4:$C$1000,$A391),'Zmiany planu'!$L$4:$L$1000,0))&amp;"")</f>
        <v/>
      </c>
      <c r="M391" s="52">
        <f>IF(COUNTIF('Zmiany planu'!$C$4:$C$1000,$A391)=0,IF(I391="","",I391),IF(INDEX('Zmiany planu'!$H$4:$H$1000,MATCH(INT($A391)&amp;"#"&amp;COUNTIF('Zmiany planu'!$C$4:$C$1000,$A391),'Zmiany planu'!$L$4:$L$1000,0))="",0,INDEX('Zmiany planu'!$H$4:$H$1000,MATCH(INT($A391)&amp;"#"&amp;COUNTIF('Zmiany planu'!$C$4:$C$1000,$A391),'Zmiany planu'!$L$4:$L$1000,0))))</f>
        <v/>
      </c>
      <c r="N391" s="53" t="n"/>
      <c r="O391" s="53" t="n"/>
      <c r="P391" s="54" t="n"/>
      <c r="Q391" s="55" t="n"/>
      <c r="R391" s="56">
        <f>IF(AND(N(P391)&gt;0,N(Q391)&gt;0),Q391/P391,"")</f>
        <v/>
      </c>
      <c r="S391" s="53" t="n"/>
      <c r="T391" s="53" t="n"/>
      <c r="U391" s="44">
        <f>IF(OR(N(S391)=0,N('Ustawienia'!$B$19)=0),"",IFERROR("Z"&amp;MATCH(S391,'Ustawienia'!$C$23:$C$27,1),"&lt;Z1"))</f>
        <v/>
      </c>
      <c r="V391" s="53" t="n"/>
      <c r="W391" s="44">
        <f>IF(AND(N(V391)&gt;0,N(Q391)&gt;0),ROUND(V391*Q391*1440,0),"")</f>
        <v/>
      </c>
      <c r="X391" s="53" t="n"/>
      <c r="Y391" s="53" t="n"/>
      <c r="Z391" s="53" t="n"/>
      <c r="AA391" s="57" t="n"/>
      <c r="AB391" s="53" t="n"/>
      <c r="AC391" s="58" t="n"/>
      <c r="AD391" s="57" t="n"/>
      <c r="AE391" s="53" t="n"/>
      <c r="AF391" s="58" t="n"/>
      <c r="AG391" s="53" t="n"/>
      <c r="AH391" s="58" t="n"/>
      <c r="AI391" s="58" t="n"/>
      <c r="AJ391" s="48" t="n"/>
    </row>
    <row r="392" outlineLevel="1">
      <c r="A392" s="43" t="n">
        <v>46639</v>
      </c>
      <c r="B392" s="44">
        <f>CHOOSE(WEEKDAY(A392,2),"pon","wt","śr","czw","pt","sob","ndz")</f>
        <v/>
      </c>
      <c r="C392" s="45">
        <f>A392-WEEKDAY(A392,2)+1</f>
        <v/>
      </c>
      <c r="D392" s="44">
        <f>YEAR(A392)&amp;"-"&amp;TEXT(MONTH(A392),"00")</f>
        <v/>
      </c>
      <c r="E392" s="46" t="n"/>
      <c r="F392" s="46" t="n"/>
      <c r="G392" s="47" t="n"/>
      <c r="H392" s="48" t="n"/>
      <c r="I392" s="49" t="n"/>
      <c r="J392" s="47" t="n"/>
      <c r="K392" s="50">
        <f>IF(AND(H392="",I392="",COUNTIF('Zmiany planu'!$C$4:$C$1000,$A392)=0),"",1+COUNTIF('Zmiany planu'!$C$4:$C$1000,$A392))</f>
        <v/>
      </c>
      <c r="L392" s="51">
        <f>IF(COUNTIF('Zmiany planu'!$C$4:$C$1000,$A392)=0,IF(H392="","",H392),INDEX('Zmiany planu'!$G$4:$G$1000,MATCH(INT($A392)&amp;"#"&amp;COUNTIF('Zmiany planu'!$C$4:$C$1000,$A392),'Zmiany planu'!$L$4:$L$1000,0))&amp;"")</f>
        <v/>
      </c>
      <c r="M392" s="52">
        <f>IF(COUNTIF('Zmiany planu'!$C$4:$C$1000,$A392)=0,IF(I392="","",I392),IF(INDEX('Zmiany planu'!$H$4:$H$1000,MATCH(INT($A392)&amp;"#"&amp;COUNTIF('Zmiany planu'!$C$4:$C$1000,$A392),'Zmiany planu'!$L$4:$L$1000,0))="",0,INDEX('Zmiany planu'!$H$4:$H$1000,MATCH(INT($A392)&amp;"#"&amp;COUNTIF('Zmiany planu'!$C$4:$C$1000,$A392),'Zmiany planu'!$L$4:$L$1000,0))))</f>
        <v/>
      </c>
      <c r="N392" s="53" t="n"/>
      <c r="O392" s="53" t="n"/>
      <c r="P392" s="54" t="n"/>
      <c r="Q392" s="55" t="n"/>
      <c r="R392" s="56">
        <f>IF(AND(N(P392)&gt;0,N(Q392)&gt;0),Q392/P392,"")</f>
        <v/>
      </c>
      <c r="S392" s="53" t="n"/>
      <c r="T392" s="53" t="n"/>
      <c r="U392" s="44">
        <f>IF(OR(N(S392)=0,N('Ustawienia'!$B$19)=0),"",IFERROR("Z"&amp;MATCH(S392,'Ustawienia'!$C$23:$C$27,1),"&lt;Z1"))</f>
        <v/>
      </c>
      <c r="V392" s="53" t="n"/>
      <c r="W392" s="44">
        <f>IF(AND(N(V392)&gt;0,N(Q392)&gt;0),ROUND(V392*Q392*1440,0),"")</f>
        <v/>
      </c>
      <c r="X392" s="53" t="n"/>
      <c r="Y392" s="53" t="n"/>
      <c r="Z392" s="53" t="n"/>
      <c r="AA392" s="57" t="n"/>
      <c r="AB392" s="53" t="n"/>
      <c r="AC392" s="58" t="n"/>
      <c r="AD392" s="57" t="n"/>
      <c r="AE392" s="53" t="n"/>
      <c r="AF392" s="58" t="n"/>
      <c r="AG392" s="53" t="n"/>
      <c r="AH392" s="58" t="n"/>
      <c r="AI392" s="58" t="n"/>
      <c r="AJ392" s="48" t="n"/>
    </row>
    <row r="393" outlineLevel="1">
      <c r="A393" s="43" t="n">
        <v>46640</v>
      </c>
      <c r="B393" s="44">
        <f>CHOOSE(WEEKDAY(A393,2),"pon","wt","śr","czw","pt","sob","ndz")</f>
        <v/>
      </c>
      <c r="C393" s="45">
        <f>A393-WEEKDAY(A393,2)+1</f>
        <v/>
      </c>
      <c r="D393" s="44">
        <f>YEAR(A393)&amp;"-"&amp;TEXT(MONTH(A393),"00")</f>
        <v/>
      </c>
      <c r="E393" s="46" t="n"/>
      <c r="F393" s="46" t="n"/>
      <c r="G393" s="47" t="n"/>
      <c r="H393" s="48" t="n"/>
      <c r="I393" s="49" t="n"/>
      <c r="J393" s="47" t="n"/>
      <c r="K393" s="50">
        <f>IF(AND(H393="",I393="",COUNTIF('Zmiany planu'!$C$4:$C$1000,$A393)=0),"",1+COUNTIF('Zmiany planu'!$C$4:$C$1000,$A393))</f>
        <v/>
      </c>
      <c r="L393" s="51">
        <f>IF(COUNTIF('Zmiany planu'!$C$4:$C$1000,$A393)=0,IF(H393="","",H393),INDEX('Zmiany planu'!$G$4:$G$1000,MATCH(INT($A393)&amp;"#"&amp;COUNTIF('Zmiany planu'!$C$4:$C$1000,$A393),'Zmiany planu'!$L$4:$L$1000,0))&amp;"")</f>
        <v/>
      </c>
      <c r="M393" s="52">
        <f>IF(COUNTIF('Zmiany planu'!$C$4:$C$1000,$A393)=0,IF(I393="","",I393),IF(INDEX('Zmiany planu'!$H$4:$H$1000,MATCH(INT($A393)&amp;"#"&amp;COUNTIF('Zmiany planu'!$C$4:$C$1000,$A393),'Zmiany planu'!$L$4:$L$1000,0))="",0,INDEX('Zmiany planu'!$H$4:$H$1000,MATCH(INT($A393)&amp;"#"&amp;COUNTIF('Zmiany planu'!$C$4:$C$1000,$A393),'Zmiany planu'!$L$4:$L$1000,0))))</f>
        <v/>
      </c>
      <c r="N393" s="53" t="n"/>
      <c r="O393" s="53" t="n"/>
      <c r="P393" s="54" t="n"/>
      <c r="Q393" s="55" t="n"/>
      <c r="R393" s="56">
        <f>IF(AND(N(P393)&gt;0,N(Q393)&gt;0),Q393/P393,"")</f>
        <v/>
      </c>
      <c r="S393" s="53" t="n"/>
      <c r="T393" s="53" t="n"/>
      <c r="U393" s="44">
        <f>IF(OR(N(S393)=0,N('Ustawienia'!$B$19)=0),"",IFERROR("Z"&amp;MATCH(S393,'Ustawienia'!$C$23:$C$27,1),"&lt;Z1"))</f>
        <v/>
      </c>
      <c r="V393" s="53" t="n"/>
      <c r="W393" s="44">
        <f>IF(AND(N(V393)&gt;0,N(Q393)&gt;0),ROUND(V393*Q393*1440,0),"")</f>
        <v/>
      </c>
      <c r="X393" s="53" t="n"/>
      <c r="Y393" s="53" t="n"/>
      <c r="Z393" s="53" t="n"/>
      <c r="AA393" s="57" t="n"/>
      <c r="AB393" s="53" t="n"/>
      <c r="AC393" s="58" t="n"/>
      <c r="AD393" s="57" t="n"/>
      <c r="AE393" s="53" t="n"/>
      <c r="AF393" s="58" t="n"/>
      <c r="AG393" s="53" t="n"/>
      <c r="AH393" s="58" t="n"/>
      <c r="AI393" s="58" t="n"/>
      <c r="AJ393" s="48" t="n"/>
    </row>
    <row r="394" outlineLevel="1">
      <c r="A394" s="43" t="n">
        <v>46641</v>
      </c>
      <c r="B394" s="44">
        <f>CHOOSE(WEEKDAY(A394,2),"pon","wt","śr","czw","pt","sob","ndz")</f>
        <v/>
      </c>
      <c r="C394" s="45">
        <f>A394-WEEKDAY(A394,2)+1</f>
        <v/>
      </c>
      <c r="D394" s="44">
        <f>YEAR(A394)&amp;"-"&amp;TEXT(MONTH(A394),"00")</f>
        <v/>
      </c>
      <c r="E394" s="46" t="n"/>
      <c r="F394" s="46" t="n"/>
      <c r="G394" s="47" t="n"/>
      <c r="H394" s="48" t="n"/>
      <c r="I394" s="49" t="n"/>
      <c r="J394" s="47" t="n"/>
      <c r="K394" s="50">
        <f>IF(AND(H394="",I394="",COUNTIF('Zmiany planu'!$C$4:$C$1000,$A394)=0),"",1+COUNTIF('Zmiany planu'!$C$4:$C$1000,$A394))</f>
        <v/>
      </c>
      <c r="L394" s="51">
        <f>IF(COUNTIF('Zmiany planu'!$C$4:$C$1000,$A394)=0,IF(H394="","",H394),INDEX('Zmiany planu'!$G$4:$G$1000,MATCH(INT($A394)&amp;"#"&amp;COUNTIF('Zmiany planu'!$C$4:$C$1000,$A394),'Zmiany planu'!$L$4:$L$1000,0))&amp;"")</f>
        <v/>
      </c>
      <c r="M394" s="52">
        <f>IF(COUNTIF('Zmiany planu'!$C$4:$C$1000,$A394)=0,IF(I394="","",I394),IF(INDEX('Zmiany planu'!$H$4:$H$1000,MATCH(INT($A394)&amp;"#"&amp;COUNTIF('Zmiany planu'!$C$4:$C$1000,$A394),'Zmiany planu'!$L$4:$L$1000,0))="",0,INDEX('Zmiany planu'!$H$4:$H$1000,MATCH(INT($A394)&amp;"#"&amp;COUNTIF('Zmiany planu'!$C$4:$C$1000,$A394),'Zmiany planu'!$L$4:$L$1000,0))))</f>
        <v/>
      </c>
      <c r="N394" s="53" t="n"/>
      <c r="O394" s="53" t="n"/>
      <c r="P394" s="54" t="n"/>
      <c r="Q394" s="55" t="n"/>
      <c r="R394" s="56">
        <f>IF(AND(N(P394)&gt;0,N(Q394)&gt;0),Q394/P394,"")</f>
        <v/>
      </c>
      <c r="S394" s="53" t="n"/>
      <c r="T394" s="53" t="n"/>
      <c r="U394" s="44">
        <f>IF(OR(N(S394)=0,N('Ustawienia'!$B$19)=0),"",IFERROR("Z"&amp;MATCH(S394,'Ustawienia'!$C$23:$C$27,1),"&lt;Z1"))</f>
        <v/>
      </c>
      <c r="V394" s="53" t="n"/>
      <c r="W394" s="44">
        <f>IF(AND(N(V394)&gt;0,N(Q394)&gt;0),ROUND(V394*Q394*1440,0),"")</f>
        <v/>
      </c>
      <c r="X394" s="53" t="n"/>
      <c r="Y394" s="53" t="n"/>
      <c r="Z394" s="53" t="n"/>
      <c r="AA394" s="57" t="n"/>
      <c r="AB394" s="53" t="n"/>
      <c r="AC394" s="58" t="n"/>
      <c r="AD394" s="57" t="n"/>
      <c r="AE394" s="53" t="n"/>
      <c r="AF394" s="58" t="n"/>
      <c r="AG394" s="53" t="n"/>
      <c r="AH394" s="58" t="n"/>
      <c r="AI394" s="58" t="n"/>
      <c r="AJ394" s="48" t="n"/>
    </row>
    <row r="395" outlineLevel="1">
      <c r="A395" s="59" t="n">
        <v>46642</v>
      </c>
      <c r="B395" s="60">
        <f>CHOOSE(WEEKDAY(A395,2),"pon","wt","śr","czw","pt","sob","ndz")</f>
        <v/>
      </c>
      <c r="C395" s="61">
        <f>A395-WEEKDAY(A395,2)+1</f>
        <v/>
      </c>
      <c r="D395" s="60">
        <f>YEAR(A395)&amp;"-"&amp;TEXT(MONTH(A395),"00")</f>
        <v/>
      </c>
      <c r="E395" s="62">
        <f>SUMIFS($M$4:$M$1200,$C$4:$C$1200,$C395)</f>
        <v/>
      </c>
      <c r="F395" s="62">
        <f>SUMIFS($P$4:$P$1200,$C$4:$C$1200,$C395)</f>
        <v/>
      </c>
      <c r="G395" s="63" t="n"/>
      <c r="H395" s="64" t="n"/>
      <c r="I395" s="65" t="n"/>
      <c r="J395" s="63" t="n"/>
      <c r="K395" s="66">
        <f>IF(AND(H395="",I395="",COUNTIF('Zmiany planu'!$C$4:$C$1000,$A395)=0),"",1+COUNTIF('Zmiany planu'!$C$4:$C$1000,$A395))</f>
        <v/>
      </c>
      <c r="L395" s="67">
        <f>IF(COUNTIF('Zmiany planu'!$C$4:$C$1000,$A395)=0,IF(H395="","",H395),INDEX('Zmiany planu'!$G$4:$G$1000,MATCH(INT($A395)&amp;"#"&amp;COUNTIF('Zmiany planu'!$C$4:$C$1000,$A395),'Zmiany planu'!$L$4:$L$1000,0))&amp;"")</f>
        <v/>
      </c>
      <c r="M395" s="68">
        <f>IF(COUNTIF('Zmiany planu'!$C$4:$C$1000,$A395)=0,IF(I395="","",I395),IF(INDEX('Zmiany planu'!$H$4:$H$1000,MATCH(INT($A395)&amp;"#"&amp;COUNTIF('Zmiany planu'!$C$4:$C$1000,$A395),'Zmiany planu'!$L$4:$L$1000,0))="",0,INDEX('Zmiany planu'!$H$4:$H$1000,MATCH(INT($A395)&amp;"#"&amp;COUNTIF('Zmiany planu'!$C$4:$C$1000,$A395),'Zmiany planu'!$L$4:$L$1000,0))))</f>
        <v/>
      </c>
      <c r="N395" s="69" t="n"/>
      <c r="O395" s="69" t="n"/>
      <c r="P395" s="70" t="n"/>
      <c r="Q395" s="71" t="n"/>
      <c r="R395" s="72">
        <f>IF(AND(N(P395)&gt;0,N(Q395)&gt;0),Q395/P395,"")</f>
        <v/>
      </c>
      <c r="S395" s="69" t="n"/>
      <c r="T395" s="69" t="n"/>
      <c r="U395" s="60">
        <f>IF(OR(N(S395)=0,N('Ustawienia'!$B$19)=0),"",IFERROR("Z"&amp;MATCH(S395,'Ustawienia'!$C$23:$C$27,1),"&lt;Z1"))</f>
        <v/>
      </c>
      <c r="V395" s="69" t="n"/>
      <c r="W395" s="60">
        <f>IF(AND(N(V395)&gt;0,N(Q395)&gt;0),ROUND(V395*Q395*1440,0),"")</f>
        <v/>
      </c>
      <c r="X395" s="69" t="n"/>
      <c r="Y395" s="69" t="n"/>
      <c r="Z395" s="69" t="n"/>
      <c r="AA395" s="73" t="n"/>
      <c r="AB395" s="69" t="n"/>
      <c r="AC395" s="74" t="n"/>
      <c r="AD395" s="73" t="n"/>
      <c r="AE395" s="69" t="n"/>
      <c r="AF395" s="74" t="n"/>
      <c r="AG395" s="69" t="n"/>
      <c r="AH395" s="74" t="n"/>
      <c r="AI395" s="74" t="n"/>
      <c r="AJ395" s="64" t="n"/>
    </row>
    <row r="396" outlineLevel="1">
      <c r="A396" s="43" t="n">
        <v>46643</v>
      </c>
      <c r="B396" s="44">
        <f>CHOOSE(WEEKDAY(A396,2),"pon","wt","śr","czw","pt","sob","ndz")</f>
        <v/>
      </c>
      <c r="C396" s="45">
        <f>A396-WEEKDAY(A396,2)+1</f>
        <v/>
      </c>
      <c r="D396" s="44">
        <f>YEAR(A396)&amp;"-"&amp;TEXT(MONTH(A396),"00")</f>
        <v/>
      </c>
      <c r="E396" s="46" t="n"/>
      <c r="F396" s="46" t="n"/>
      <c r="G396" s="47" t="n"/>
      <c r="H396" s="48" t="n"/>
      <c r="I396" s="49" t="n"/>
      <c r="J396" s="47" t="n"/>
      <c r="K396" s="50">
        <f>IF(AND(H396="",I396="",COUNTIF('Zmiany planu'!$C$4:$C$1000,$A396)=0),"",1+COUNTIF('Zmiany planu'!$C$4:$C$1000,$A396))</f>
        <v/>
      </c>
      <c r="L396" s="51">
        <f>IF(COUNTIF('Zmiany planu'!$C$4:$C$1000,$A396)=0,IF(H396="","",H396),INDEX('Zmiany planu'!$G$4:$G$1000,MATCH(INT($A396)&amp;"#"&amp;COUNTIF('Zmiany planu'!$C$4:$C$1000,$A396),'Zmiany planu'!$L$4:$L$1000,0))&amp;"")</f>
        <v/>
      </c>
      <c r="M396" s="52">
        <f>IF(COUNTIF('Zmiany planu'!$C$4:$C$1000,$A396)=0,IF(I396="","",I396),IF(INDEX('Zmiany planu'!$H$4:$H$1000,MATCH(INT($A396)&amp;"#"&amp;COUNTIF('Zmiany planu'!$C$4:$C$1000,$A396),'Zmiany planu'!$L$4:$L$1000,0))="",0,INDEX('Zmiany planu'!$H$4:$H$1000,MATCH(INT($A396)&amp;"#"&amp;COUNTIF('Zmiany planu'!$C$4:$C$1000,$A396),'Zmiany planu'!$L$4:$L$1000,0))))</f>
        <v/>
      </c>
      <c r="N396" s="53" t="n"/>
      <c r="O396" s="53" t="n"/>
      <c r="P396" s="54" t="n"/>
      <c r="Q396" s="55" t="n"/>
      <c r="R396" s="56">
        <f>IF(AND(N(P396)&gt;0,N(Q396)&gt;0),Q396/P396,"")</f>
        <v/>
      </c>
      <c r="S396" s="53" t="n"/>
      <c r="T396" s="53" t="n"/>
      <c r="U396" s="44">
        <f>IF(OR(N(S396)=0,N('Ustawienia'!$B$19)=0),"",IFERROR("Z"&amp;MATCH(S396,'Ustawienia'!$C$23:$C$27,1),"&lt;Z1"))</f>
        <v/>
      </c>
      <c r="V396" s="53" t="n"/>
      <c r="W396" s="44">
        <f>IF(AND(N(V396)&gt;0,N(Q396)&gt;0),ROUND(V396*Q396*1440,0),"")</f>
        <v/>
      </c>
      <c r="X396" s="53" t="n"/>
      <c r="Y396" s="53" t="n"/>
      <c r="Z396" s="53" t="n"/>
      <c r="AA396" s="57" t="n"/>
      <c r="AB396" s="53" t="n"/>
      <c r="AC396" s="58" t="n"/>
      <c r="AD396" s="57" t="n"/>
      <c r="AE396" s="53" t="n"/>
      <c r="AF396" s="58" t="n"/>
      <c r="AG396" s="53" t="n"/>
      <c r="AH396" s="58" t="n"/>
      <c r="AI396" s="58" t="n"/>
      <c r="AJ396" s="48" t="n"/>
    </row>
    <row r="397" outlineLevel="1">
      <c r="A397" s="43" t="n">
        <v>46644</v>
      </c>
      <c r="B397" s="44">
        <f>CHOOSE(WEEKDAY(A397,2),"pon","wt","śr","czw","pt","sob","ndz")</f>
        <v/>
      </c>
      <c r="C397" s="45">
        <f>A397-WEEKDAY(A397,2)+1</f>
        <v/>
      </c>
      <c r="D397" s="44">
        <f>YEAR(A397)&amp;"-"&amp;TEXT(MONTH(A397),"00")</f>
        <v/>
      </c>
      <c r="E397" s="46" t="n"/>
      <c r="F397" s="46" t="n"/>
      <c r="G397" s="47" t="n"/>
      <c r="H397" s="48" t="n"/>
      <c r="I397" s="49" t="n"/>
      <c r="J397" s="47" t="n"/>
      <c r="K397" s="50">
        <f>IF(AND(H397="",I397="",COUNTIF('Zmiany planu'!$C$4:$C$1000,$A397)=0),"",1+COUNTIF('Zmiany planu'!$C$4:$C$1000,$A397))</f>
        <v/>
      </c>
      <c r="L397" s="51">
        <f>IF(COUNTIF('Zmiany planu'!$C$4:$C$1000,$A397)=0,IF(H397="","",H397),INDEX('Zmiany planu'!$G$4:$G$1000,MATCH(INT($A397)&amp;"#"&amp;COUNTIF('Zmiany planu'!$C$4:$C$1000,$A397),'Zmiany planu'!$L$4:$L$1000,0))&amp;"")</f>
        <v/>
      </c>
      <c r="M397" s="52">
        <f>IF(COUNTIF('Zmiany planu'!$C$4:$C$1000,$A397)=0,IF(I397="","",I397),IF(INDEX('Zmiany planu'!$H$4:$H$1000,MATCH(INT($A397)&amp;"#"&amp;COUNTIF('Zmiany planu'!$C$4:$C$1000,$A397),'Zmiany planu'!$L$4:$L$1000,0))="",0,INDEX('Zmiany planu'!$H$4:$H$1000,MATCH(INT($A397)&amp;"#"&amp;COUNTIF('Zmiany planu'!$C$4:$C$1000,$A397),'Zmiany planu'!$L$4:$L$1000,0))))</f>
        <v/>
      </c>
      <c r="N397" s="53" t="n"/>
      <c r="O397" s="53" t="n"/>
      <c r="P397" s="54" t="n"/>
      <c r="Q397" s="55" t="n"/>
      <c r="R397" s="56">
        <f>IF(AND(N(P397)&gt;0,N(Q397)&gt;0),Q397/P397,"")</f>
        <v/>
      </c>
      <c r="S397" s="53" t="n"/>
      <c r="T397" s="53" t="n"/>
      <c r="U397" s="44">
        <f>IF(OR(N(S397)=0,N('Ustawienia'!$B$19)=0),"",IFERROR("Z"&amp;MATCH(S397,'Ustawienia'!$C$23:$C$27,1),"&lt;Z1"))</f>
        <v/>
      </c>
      <c r="V397" s="53" t="n"/>
      <c r="W397" s="44">
        <f>IF(AND(N(V397)&gt;0,N(Q397)&gt;0),ROUND(V397*Q397*1440,0),"")</f>
        <v/>
      </c>
      <c r="X397" s="53" t="n"/>
      <c r="Y397" s="53" t="n"/>
      <c r="Z397" s="53" t="n"/>
      <c r="AA397" s="57" t="n"/>
      <c r="AB397" s="53" t="n"/>
      <c r="AC397" s="58" t="n"/>
      <c r="AD397" s="57" t="n"/>
      <c r="AE397" s="53" t="n"/>
      <c r="AF397" s="58" t="n"/>
      <c r="AG397" s="53" t="n"/>
      <c r="AH397" s="58" t="n"/>
      <c r="AI397" s="58" t="n"/>
      <c r="AJ397" s="48" t="n"/>
    </row>
    <row r="398" outlineLevel="1">
      <c r="A398" s="43" t="n">
        <v>46645</v>
      </c>
      <c r="B398" s="44">
        <f>CHOOSE(WEEKDAY(A398,2),"pon","wt","śr","czw","pt","sob","ndz")</f>
        <v/>
      </c>
      <c r="C398" s="45">
        <f>A398-WEEKDAY(A398,2)+1</f>
        <v/>
      </c>
      <c r="D398" s="44">
        <f>YEAR(A398)&amp;"-"&amp;TEXT(MONTH(A398),"00")</f>
        <v/>
      </c>
      <c r="E398" s="46" t="n"/>
      <c r="F398" s="46" t="n"/>
      <c r="G398" s="47" t="n"/>
      <c r="H398" s="48" t="n"/>
      <c r="I398" s="49" t="n"/>
      <c r="J398" s="47" t="n"/>
      <c r="K398" s="50">
        <f>IF(AND(H398="",I398="",COUNTIF('Zmiany planu'!$C$4:$C$1000,$A398)=0),"",1+COUNTIF('Zmiany planu'!$C$4:$C$1000,$A398))</f>
        <v/>
      </c>
      <c r="L398" s="51">
        <f>IF(COUNTIF('Zmiany planu'!$C$4:$C$1000,$A398)=0,IF(H398="","",H398),INDEX('Zmiany planu'!$G$4:$G$1000,MATCH(INT($A398)&amp;"#"&amp;COUNTIF('Zmiany planu'!$C$4:$C$1000,$A398),'Zmiany planu'!$L$4:$L$1000,0))&amp;"")</f>
        <v/>
      </c>
      <c r="M398" s="52">
        <f>IF(COUNTIF('Zmiany planu'!$C$4:$C$1000,$A398)=0,IF(I398="","",I398),IF(INDEX('Zmiany planu'!$H$4:$H$1000,MATCH(INT($A398)&amp;"#"&amp;COUNTIF('Zmiany planu'!$C$4:$C$1000,$A398),'Zmiany planu'!$L$4:$L$1000,0))="",0,INDEX('Zmiany planu'!$H$4:$H$1000,MATCH(INT($A398)&amp;"#"&amp;COUNTIF('Zmiany planu'!$C$4:$C$1000,$A398),'Zmiany planu'!$L$4:$L$1000,0))))</f>
        <v/>
      </c>
      <c r="N398" s="53" t="n"/>
      <c r="O398" s="53" t="n"/>
      <c r="P398" s="54" t="n"/>
      <c r="Q398" s="55" t="n"/>
      <c r="R398" s="56">
        <f>IF(AND(N(P398)&gt;0,N(Q398)&gt;0),Q398/P398,"")</f>
        <v/>
      </c>
      <c r="S398" s="53" t="n"/>
      <c r="T398" s="53" t="n"/>
      <c r="U398" s="44">
        <f>IF(OR(N(S398)=0,N('Ustawienia'!$B$19)=0),"",IFERROR("Z"&amp;MATCH(S398,'Ustawienia'!$C$23:$C$27,1),"&lt;Z1"))</f>
        <v/>
      </c>
      <c r="V398" s="53" t="n"/>
      <c r="W398" s="44">
        <f>IF(AND(N(V398)&gt;0,N(Q398)&gt;0),ROUND(V398*Q398*1440,0),"")</f>
        <v/>
      </c>
      <c r="X398" s="53" t="n"/>
      <c r="Y398" s="53" t="n"/>
      <c r="Z398" s="53" t="n"/>
      <c r="AA398" s="57" t="n"/>
      <c r="AB398" s="53" t="n"/>
      <c r="AC398" s="58" t="n"/>
      <c r="AD398" s="57" t="n"/>
      <c r="AE398" s="53" t="n"/>
      <c r="AF398" s="58" t="n"/>
      <c r="AG398" s="53" t="n"/>
      <c r="AH398" s="58" t="n"/>
      <c r="AI398" s="58" t="n"/>
      <c r="AJ398" s="48" t="n"/>
    </row>
    <row r="399" outlineLevel="1">
      <c r="A399" s="43" t="n">
        <v>46646</v>
      </c>
      <c r="B399" s="44">
        <f>CHOOSE(WEEKDAY(A399,2),"pon","wt","śr","czw","pt","sob","ndz")</f>
        <v/>
      </c>
      <c r="C399" s="45">
        <f>A399-WEEKDAY(A399,2)+1</f>
        <v/>
      </c>
      <c r="D399" s="44">
        <f>YEAR(A399)&amp;"-"&amp;TEXT(MONTH(A399),"00")</f>
        <v/>
      </c>
      <c r="E399" s="46" t="n"/>
      <c r="F399" s="46" t="n"/>
      <c r="G399" s="47" t="n"/>
      <c r="H399" s="48" t="n"/>
      <c r="I399" s="49" t="n"/>
      <c r="J399" s="47" t="n"/>
      <c r="K399" s="50">
        <f>IF(AND(H399="",I399="",COUNTIF('Zmiany planu'!$C$4:$C$1000,$A399)=0),"",1+COUNTIF('Zmiany planu'!$C$4:$C$1000,$A399))</f>
        <v/>
      </c>
      <c r="L399" s="51">
        <f>IF(COUNTIF('Zmiany planu'!$C$4:$C$1000,$A399)=0,IF(H399="","",H399),INDEX('Zmiany planu'!$G$4:$G$1000,MATCH(INT($A399)&amp;"#"&amp;COUNTIF('Zmiany planu'!$C$4:$C$1000,$A399),'Zmiany planu'!$L$4:$L$1000,0))&amp;"")</f>
        <v/>
      </c>
      <c r="M399" s="52">
        <f>IF(COUNTIF('Zmiany planu'!$C$4:$C$1000,$A399)=0,IF(I399="","",I399),IF(INDEX('Zmiany planu'!$H$4:$H$1000,MATCH(INT($A399)&amp;"#"&amp;COUNTIF('Zmiany planu'!$C$4:$C$1000,$A399),'Zmiany planu'!$L$4:$L$1000,0))="",0,INDEX('Zmiany planu'!$H$4:$H$1000,MATCH(INT($A399)&amp;"#"&amp;COUNTIF('Zmiany planu'!$C$4:$C$1000,$A399),'Zmiany planu'!$L$4:$L$1000,0))))</f>
        <v/>
      </c>
      <c r="N399" s="53" t="n"/>
      <c r="O399" s="53" t="n"/>
      <c r="P399" s="54" t="n"/>
      <c r="Q399" s="55" t="n"/>
      <c r="R399" s="56">
        <f>IF(AND(N(P399)&gt;0,N(Q399)&gt;0),Q399/P399,"")</f>
        <v/>
      </c>
      <c r="S399" s="53" t="n"/>
      <c r="T399" s="53" t="n"/>
      <c r="U399" s="44">
        <f>IF(OR(N(S399)=0,N('Ustawienia'!$B$19)=0),"",IFERROR("Z"&amp;MATCH(S399,'Ustawienia'!$C$23:$C$27,1),"&lt;Z1"))</f>
        <v/>
      </c>
      <c r="V399" s="53" t="n"/>
      <c r="W399" s="44">
        <f>IF(AND(N(V399)&gt;0,N(Q399)&gt;0),ROUND(V399*Q399*1440,0),"")</f>
        <v/>
      </c>
      <c r="X399" s="53" t="n"/>
      <c r="Y399" s="53" t="n"/>
      <c r="Z399" s="53" t="n"/>
      <c r="AA399" s="57" t="n"/>
      <c r="AB399" s="53" t="n"/>
      <c r="AC399" s="58" t="n"/>
      <c r="AD399" s="57" t="n"/>
      <c r="AE399" s="53" t="n"/>
      <c r="AF399" s="58" t="n"/>
      <c r="AG399" s="53" t="n"/>
      <c r="AH399" s="58" t="n"/>
      <c r="AI399" s="58" t="n"/>
      <c r="AJ399" s="48" t="n"/>
    </row>
    <row r="400" outlineLevel="1">
      <c r="A400" s="43" t="n">
        <v>46647</v>
      </c>
      <c r="B400" s="44">
        <f>CHOOSE(WEEKDAY(A400,2),"pon","wt","śr","czw","pt","sob","ndz")</f>
        <v/>
      </c>
      <c r="C400" s="45">
        <f>A400-WEEKDAY(A400,2)+1</f>
        <v/>
      </c>
      <c r="D400" s="44">
        <f>YEAR(A400)&amp;"-"&amp;TEXT(MONTH(A400),"00")</f>
        <v/>
      </c>
      <c r="E400" s="46" t="n"/>
      <c r="F400" s="46" t="n"/>
      <c r="G400" s="47" t="n"/>
      <c r="H400" s="48" t="n"/>
      <c r="I400" s="49" t="n"/>
      <c r="J400" s="47" t="n"/>
      <c r="K400" s="50">
        <f>IF(AND(H400="",I400="",COUNTIF('Zmiany planu'!$C$4:$C$1000,$A400)=0),"",1+COUNTIF('Zmiany planu'!$C$4:$C$1000,$A400))</f>
        <v/>
      </c>
      <c r="L400" s="51">
        <f>IF(COUNTIF('Zmiany planu'!$C$4:$C$1000,$A400)=0,IF(H400="","",H400),INDEX('Zmiany planu'!$G$4:$G$1000,MATCH(INT($A400)&amp;"#"&amp;COUNTIF('Zmiany planu'!$C$4:$C$1000,$A400),'Zmiany planu'!$L$4:$L$1000,0))&amp;"")</f>
        <v/>
      </c>
      <c r="M400" s="52">
        <f>IF(COUNTIF('Zmiany planu'!$C$4:$C$1000,$A400)=0,IF(I400="","",I400),IF(INDEX('Zmiany planu'!$H$4:$H$1000,MATCH(INT($A400)&amp;"#"&amp;COUNTIF('Zmiany planu'!$C$4:$C$1000,$A400),'Zmiany planu'!$L$4:$L$1000,0))="",0,INDEX('Zmiany planu'!$H$4:$H$1000,MATCH(INT($A400)&amp;"#"&amp;COUNTIF('Zmiany planu'!$C$4:$C$1000,$A400),'Zmiany planu'!$L$4:$L$1000,0))))</f>
        <v/>
      </c>
      <c r="N400" s="53" t="n"/>
      <c r="O400" s="53" t="n"/>
      <c r="P400" s="54" t="n"/>
      <c r="Q400" s="55" t="n"/>
      <c r="R400" s="56">
        <f>IF(AND(N(P400)&gt;0,N(Q400)&gt;0),Q400/P400,"")</f>
        <v/>
      </c>
      <c r="S400" s="53" t="n"/>
      <c r="T400" s="53" t="n"/>
      <c r="U400" s="44">
        <f>IF(OR(N(S400)=0,N('Ustawienia'!$B$19)=0),"",IFERROR("Z"&amp;MATCH(S400,'Ustawienia'!$C$23:$C$27,1),"&lt;Z1"))</f>
        <v/>
      </c>
      <c r="V400" s="53" t="n"/>
      <c r="W400" s="44">
        <f>IF(AND(N(V400)&gt;0,N(Q400)&gt;0),ROUND(V400*Q400*1440,0),"")</f>
        <v/>
      </c>
      <c r="X400" s="53" t="n"/>
      <c r="Y400" s="53" t="n"/>
      <c r="Z400" s="53" t="n"/>
      <c r="AA400" s="57" t="n"/>
      <c r="AB400" s="53" t="n"/>
      <c r="AC400" s="58" t="n"/>
      <c r="AD400" s="57" t="n"/>
      <c r="AE400" s="53" t="n"/>
      <c r="AF400" s="58" t="n"/>
      <c r="AG400" s="53" t="n"/>
      <c r="AH400" s="58" t="n"/>
      <c r="AI400" s="58" t="n"/>
      <c r="AJ400" s="48" t="n"/>
    </row>
    <row r="401" outlineLevel="1">
      <c r="A401" s="43" t="n">
        <v>46648</v>
      </c>
      <c r="B401" s="44">
        <f>CHOOSE(WEEKDAY(A401,2),"pon","wt","śr","czw","pt","sob","ndz")</f>
        <v/>
      </c>
      <c r="C401" s="45">
        <f>A401-WEEKDAY(A401,2)+1</f>
        <v/>
      </c>
      <c r="D401" s="44">
        <f>YEAR(A401)&amp;"-"&amp;TEXT(MONTH(A401),"00")</f>
        <v/>
      </c>
      <c r="E401" s="46" t="n"/>
      <c r="F401" s="46" t="n"/>
      <c r="G401" s="47" t="n"/>
      <c r="H401" s="48" t="n"/>
      <c r="I401" s="49" t="n"/>
      <c r="J401" s="47" t="n"/>
      <c r="K401" s="50">
        <f>IF(AND(H401="",I401="",COUNTIF('Zmiany planu'!$C$4:$C$1000,$A401)=0),"",1+COUNTIF('Zmiany planu'!$C$4:$C$1000,$A401))</f>
        <v/>
      </c>
      <c r="L401" s="51">
        <f>IF(COUNTIF('Zmiany planu'!$C$4:$C$1000,$A401)=0,IF(H401="","",H401),INDEX('Zmiany planu'!$G$4:$G$1000,MATCH(INT($A401)&amp;"#"&amp;COUNTIF('Zmiany planu'!$C$4:$C$1000,$A401),'Zmiany planu'!$L$4:$L$1000,0))&amp;"")</f>
        <v/>
      </c>
      <c r="M401" s="52">
        <f>IF(COUNTIF('Zmiany planu'!$C$4:$C$1000,$A401)=0,IF(I401="","",I401),IF(INDEX('Zmiany planu'!$H$4:$H$1000,MATCH(INT($A401)&amp;"#"&amp;COUNTIF('Zmiany planu'!$C$4:$C$1000,$A401),'Zmiany planu'!$L$4:$L$1000,0))="",0,INDEX('Zmiany planu'!$H$4:$H$1000,MATCH(INT($A401)&amp;"#"&amp;COUNTIF('Zmiany planu'!$C$4:$C$1000,$A401),'Zmiany planu'!$L$4:$L$1000,0))))</f>
        <v/>
      </c>
      <c r="N401" s="53" t="n"/>
      <c r="O401" s="53" t="n"/>
      <c r="P401" s="54" t="n"/>
      <c r="Q401" s="55" t="n"/>
      <c r="R401" s="56">
        <f>IF(AND(N(P401)&gt;0,N(Q401)&gt;0),Q401/P401,"")</f>
        <v/>
      </c>
      <c r="S401" s="53" t="n"/>
      <c r="T401" s="53" t="n"/>
      <c r="U401" s="44">
        <f>IF(OR(N(S401)=0,N('Ustawienia'!$B$19)=0),"",IFERROR("Z"&amp;MATCH(S401,'Ustawienia'!$C$23:$C$27,1),"&lt;Z1"))</f>
        <v/>
      </c>
      <c r="V401" s="53" t="n"/>
      <c r="W401" s="44">
        <f>IF(AND(N(V401)&gt;0,N(Q401)&gt;0),ROUND(V401*Q401*1440,0),"")</f>
        <v/>
      </c>
      <c r="X401" s="53" t="n"/>
      <c r="Y401" s="53" t="n"/>
      <c r="Z401" s="53" t="n"/>
      <c r="AA401" s="57" t="n"/>
      <c r="AB401" s="53" t="n"/>
      <c r="AC401" s="58" t="n"/>
      <c r="AD401" s="57" t="n"/>
      <c r="AE401" s="53" t="n"/>
      <c r="AF401" s="58" t="n"/>
      <c r="AG401" s="53" t="n"/>
      <c r="AH401" s="58" t="n"/>
      <c r="AI401" s="58" t="n"/>
      <c r="AJ401" s="48" t="n"/>
    </row>
    <row r="402" outlineLevel="1">
      <c r="A402" s="59" t="n">
        <v>46649</v>
      </c>
      <c r="B402" s="60">
        <f>CHOOSE(WEEKDAY(A402,2),"pon","wt","śr","czw","pt","sob","ndz")</f>
        <v/>
      </c>
      <c r="C402" s="61">
        <f>A402-WEEKDAY(A402,2)+1</f>
        <v/>
      </c>
      <c r="D402" s="60">
        <f>YEAR(A402)&amp;"-"&amp;TEXT(MONTH(A402),"00")</f>
        <v/>
      </c>
      <c r="E402" s="62">
        <f>SUMIFS($M$4:$M$1200,$C$4:$C$1200,$C402)</f>
        <v/>
      </c>
      <c r="F402" s="62">
        <f>SUMIFS($P$4:$P$1200,$C$4:$C$1200,$C402)</f>
        <v/>
      </c>
      <c r="G402" s="63" t="n"/>
      <c r="H402" s="64" t="n"/>
      <c r="I402" s="65" t="n"/>
      <c r="J402" s="63" t="n"/>
      <c r="K402" s="66">
        <f>IF(AND(H402="",I402="",COUNTIF('Zmiany planu'!$C$4:$C$1000,$A402)=0),"",1+COUNTIF('Zmiany planu'!$C$4:$C$1000,$A402))</f>
        <v/>
      </c>
      <c r="L402" s="67">
        <f>IF(COUNTIF('Zmiany planu'!$C$4:$C$1000,$A402)=0,IF(H402="","",H402),INDEX('Zmiany planu'!$G$4:$G$1000,MATCH(INT($A402)&amp;"#"&amp;COUNTIF('Zmiany planu'!$C$4:$C$1000,$A402),'Zmiany planu'!$L$4:$L$1000,0))&amp;"")</f>
        <v/>
      </c>
      <c r="M402" s="68">
        <f>IF(COUNTIF('Zmiany planu'!$C$4:$C$1000,$A402)=0,IF(I402="","",I402),IF(INDEX('Zmiany planu'!$H$4:$H$1000,MATCH(INT($A402)&amp;"#"&amp;COUNTIF('Zmiany planu'!$C$4:$C$1000,$A402),'Zmiany planu'!$L$4:$L$1000,0))="",0,INDEX('Zmiany planu'!$H$4:$H$1000,MATCH(INT($A402)&amp;"#"&amp;COUNTIF('Zmiany planu'!$C$4:$C$1000,$A402),'Zmiany planu'!$L$4:$L$1000,0))))</f>
        <v/>
      </c>
      <c r="N402" s="69" t="n"/>
      <c r="O402" s="69" t="n"/>
      <c r="P402" s="70" t="n"/>
      <c r="Q402" s="71" t="n"/>
      <c r="R402" s="72">
        <f>IF(AND(N(P402)&gt;0,N(Q402)&gt;0),Q402/P402,"")</f>
        <v/>
      </c>
      <c r="S402" s="69" t="n"/>
      <c r="T402" s="69" t="n"/>
      <c r="U402" s="60">
        <f>IF(OR(N(S402)=0,N('Ustawienia'!$B$19)=0),"",IFERROR("Z"&amp;MATCH(S402,'Ustawienia'!$C$23:$C$27,1),"&lt;Z1"))</f>
        <v/>
      </c>
      <c r="V402" s="69" t="n"/>
      <c r="W402" s="60">
        <f>IF(AND(N(V402)&gt;0,N(Q402)&gt;0),ROUND(V402*Q402*1440,0),"")</f>
        <v/>
      </c>
      <c r="X402" s="69" t="n"/>
      <c r="Y402" s="69" t="n"/>
      <c r="Z402" s="69" t="n"/>
      <c r="AA402" s="73" t="n"/>
      <c r="AB402" s="69" t="n"/>
      <c r="AC402" s="74" t="n"/>
      <c r="AD402" s="73" t="n"/>
      <c r="AE402" s="69" t="n"/>
      <c r="AF402" s="74" t="n"/>
      <c r="AG402" s="69" t="n"/>
      <c r="AH402" s="74" t="n"/>
      <c r="AI402" s="74" t="n"/>
      <c r="AJ402" s="64" t="n"/>
    </row>
    <row r="403" outlineLevel="1">
      <c r="A403" s="43" t="n">
        <v>46650</v>
      </c>
      <c r="B403" s="44">
        <f>CHOOSE(WEEKDAY(A403,2),"pon","wt","śr","czw","pt","sob","ndz")</f>
        <v/>
      </c>
      <c r="C403" s="45">
        <f>A403-WEEKDAY(A403,2)+1</f>
        <v/>
      </c>
      <c r="D403" s="44">
        <f>YEAR(A403)&amp;"-"&amp;TEXT(MONTH(A403),"00")</f>
        <v/>
      </c>
      <c r="E403" s="46" t="n"/>
      <c r="F403" s="46" t="n"/>
      <c r="G403" s="47" t="n"/>
      <c r="H403" s="48" t="n"/>
      <c r="I403" s="49" t="n"/>
      <c r="J403" s="47" t="n"/>
      <c r="K403" s="50">
        <f>IF(AND(H403="",I403="",COUNTIF('Zmiany planu'!$C$4:$C$1000,$A403)=0),"",1+COUNTIF('Zmiany planu'!$C$4:$C$1000,$A403))</f>
        <v/>
      </c>
      <c r="L403" s="51">
        <f>IF(COUNTIF('Zmiany planu'!$C$4:$C$1000,$A403)=0,IF(H403="","",H403),INDEX('Zmiany planu'!$G$4:$G$1000,MATCH(INT($A403)&amp;"#"&amp;COUNTIF('Zmiany planu'!$C$4:$C$1000,$A403),'Zmiany planu'!$L$4:$L$1000,0))&amp;"")</f>
        <v/>
      </c>
      <c r="M403" s="52">
        <f>IF(COUNTIF('Zmiany planu'!$C$4:$C$1000,$A403)=0,IF(I403="","",I403),IF(INDEX('Zmiany planu'!$H$4:$H$1000,MATCH(INT($A403)&amp;"#"&amp;COUNTIF('Zmiany planu'!$C$4:$C$1000,$A403),'Zmiany planu'!$L$4:$L$1000,0))="",0,INDEX('Zmiany planu'!$H$4:$H$1000,MATCH(INT($A403)&amp;"#"&amp;COUNTIF('Zmiany planu'!$C$4:$C$1000,$A403),'Zmiany planu'!$L$4:$L$1000,0))))</f>
        <v/>
      </c>
      <c r="N403" s="53" t="n"/>
      <c r="O403" s="53" t="n"/>
      <c r="P403" s="54" t="n"/>
      <c r="Q403" s="55" t="n"/>
      <c r="R403" s="56">
        <f>IF(AND(N(P403)&gt;0,N(Q403)&gt;0),Q403/P403,"")</f>
        <v/>
      </c>
      <c r="S403" s="53" t="n"/>
      <c r="T403" s="53" t="n"/>
      <c r="U403" s="44">
        <f>IF(OR(N(S403)=0,N('Ustawienia'!$B$19)=0),"",IFERROR("Z"&amp;MATCH(S403,'Ustawienia'!$C$23:$C$27,1),"&lt;Z1"))</f>
        <v/>
      </c>
      <c r="V403" s="53" t="n"/>
      <c r="W403" s="44">
        <f>IF(AND(N(V403)&gt;0,N(Q403)&gt;0),ROUND(V403*Q403*1440,0),"")</f>
        <v/>
      </c>
      <c r="X403" s="53" t="n"/>
      <c r="Y403" s="53" t="n"/>
      <c r="Z403" s="53" t="n"/>
      <c r="AA403" s="57" t="n"/>
      <c r="AB403" s="53" t="n"/>
      <c r="AC403" s="58" t="n"/>
      <c r="AD403" s="57" t="n"/>
      <c r="AE403" s="53" t="n"/>
      <c r="AF403" s="58" t="n"/>
      <c r="AG403" s="53" t="n"/>
      <c r="AH403" s="58" t="n"/>
      <c r="AI403" s="58" t="n"/>
      <c r="AJ403" s="48" t="n"/>
    </row>
    <row r="404" outlineLevel="1">
      <c r="A404" s="43" t="n">
        <v>46651</v>
      </c>
      <c r="B404" s="44">
        <f>CHOOSE(WEEKDAY(A404,2),"pon","wt","śr","czw","pt","sob","ndz")</f>
        <v/>
      </c>
      <c r="C404" s="45">
        <f>A404-WEEKDAY(A404,2)+1</f>
        <v/>
      </c>
      <c r="D404" s="44">
        <f>YEAR(A404)&amp;"-"&amp;TEXT(MONTH(A404),"00")</f>
        <v/>
      </c>
      <c r="E404" s="46" t="n"/>
      <c r="F404" s="46" t="n"/>
      <c r="G404" s="47" t="n"/>
      <c r="H404" s="48" t="n"/>
      <c r="I404" s="49" t="n"/>
      <c r="J404" s="47" t="n"/>
      <c r="K404" s="50">
        <f>IF(AND(H404="",I404="",COUNTIF('Zmiany planu'!$C$4:$C$1000,$A404)=0),"",1+COUNTIF('Zmiany planu'!$C$4:$C$1000,$A404))</f>
        <v/>
      </c>
      <c r="L404" s="51">
        <f>IF(COUNTIF('Zmiany planu'!$C$4:$C$1000,$A404)=0,IF(H404="","",H404),INDEX('Zmiany planu'!$G$4:$G$1000,MATCH(INT($A404)&amp;"#"&amp;COUNTIF('Zmiany planu'!$C$4:$C$1000,$A404),'Zmiany planu'!$L$4:$L$1000,0))&amp;"")</f>
        <v/>
      </c>
      <c r="M404" s="52">
        <f>IF(COUNTIF('Zmiany planu'!$C$4:$C$1000,$A404)=0,IF(I404="","",I404),IF(INDEX('Zmiany planu'!$H$4:$H$1000,MATCH(INT($A404)&amp;"#"&amp;COUNTIF('Zmiany planu'!$C$4:$C$1000,$A404),'Zmiany planu'!$L$4:$L$1000,0))="",0,INDEX('Zmiany planu'!$H$4:$H$1000,MATCH(INT($A404)&amp;"#"&amp;COUNTIF('Zmiany planu'!$C$4:$C$1000,$A404),'Zmiany planu'!$L$4:$L$1000,0))))</f>
        <v/>
      </c>
      <c r="N404" s="53" t="n"/>
      <c r="O404" s="53" t="n"/>
      <c r="P404" s="54" t="n"/>
      <c r="Q404" s="55" t="n"/>
      <c r="R404" s="56">
        <f>IF(AND(N(P404)&gt;0,N(Q404)&gt;0),Q404/P404,"")</f>
        <v/>
      </c>
      <c r="S404" s="53" t="n"/>
      <c r="T404" s="53" t="n"/>
      <c r="U404" s="44">
        <f>IF(OR(N(S404)=0,N('Ustawienia'!$B$19)=0),"",IFERROR("Z"&amp;MATCH(S404,'Ustawienia'!$C$23:$C$27,1),"&lt;Z1"))</f>
        <v/>
      </c>
      <c r="V404" s="53" t="n"/>
      <c r="W404" s="44">
        <f>IF(AND(N(V404)&gt;0,N(Q404)&gt;0),ROUND(V404*Q404*1440,0),"")</f>
        <v/>
      </c>
      <c r="X404" s="53" t="n"/>
      <c r="Y404" s="53" t="n"/>
      <c r="Z404" s="53" t="n"/>
      <c r="AA404" s="57" t="n"/>
      <c r="AB404" s="53" t="n"/>
      <c r="AC404" s="58" t="n"/>
      <c r="AD404" s="57" t="n"/>
      <c r="AE404" s="53" t="n"/>
      <c r="AF404" s="58" t="n"/>
      <c r="AG404" s="53" t="n"/>
      <c r="AH404" s="58" t="n"/>
      <c r="AI404" s="58" t="n"/>
      <c r="AJ404" s="48" t="n"/>
    </row>
    <row r="405" outlineLevel="1">
      <c r="A405" s="43" t="n">
        <v>46652</v>
      </c>
      <c r="B405" s="44">
        <f>CHOOSE(WEEKDAY(A405,2),"pon","wt","śr","czw","pt","sob","ndz")</f>
        <v/>
      </c>
      <c r="C405" s="45">
        <f>A405-WEEKDAY(A405,2)+1</f>
        <v/>
      </c>
      <c r="D405" s="44">
        <f>YEAR(A405)&amp;"-"&amp;TEXT(MONTH(A405),"00")</f>
        <v/>
      </c>
      <c r="E405" s="46" t="n"/>
      <c r="F405" s="46" t="n"/>
      <c r="G405" s="47" t="n"/>
      <c r="H405" s="48" t="n"/>
      <c r="I405" s="49" t="n"/>
      <c r="J405" s="47" t="n"/>
      <c r="K405" s="50">
        <f>IF(AND(H405="",I405="",COUNTIF('Zmiany planu'!$C$4:$C$1000,$A405)=0),"",1+COUNTIF('Zmiany planu'!$C$4:$C$1000,$A405))</f>
        <v/>
      </c>
      <c r="L405" s="51">
        <f>IF(COUNTIF('Zmiany planu'!$C$4:$C$1000,$A405)=0,IF(H405="","",H405),INDEX('Zmiany planu'!$G$4:$G$1000,MATCH(INT($A405)&amp;"#"&amp;COUNTIF('Zmiany planu'!$C$4:$C$1000,$A405),'Zmiany planu'!$L$4:$L$1000,0))&amp;"")</f>
        <v/>
      </c>
      <c r="M405" s="52">
        <f>IF(COUNTIF('Zmiany planu'!$C$4:$C$1000,$A405)=0,IF(I405="","",I405),IF(INDEX('Zmiany planu'!$H$4:$H$1000,MATCH(INT($A405)&amp;"#"&amp;COUNTIF('Zmiany planu'!$C$4:$C$1000,$A405),'Zmiany planu'!$L$4:$L$1000,0))="",0,INDEX('Zmiany planu'!$H$4:$H$1000,MATCH(INT($A405)&amp;"#"&amp;COUNTIF('Zmiany planu'!$C$4:$C$1000,$A405),'Zmiany planu'!$L$4:$L$1000,0))))</f>
        <v/>
      </c>
      <c r="N405" s="53" t="n"/>
      <c r="O405" s="53" t="n"/>
      <c r="P405" s="54" t="n"/>
      <c r="Q405" s="55" t="n"/>
      <c r="R405" s="56">
        <f>IF(AND(N(P405)&gt;0,N(Q405)&gt;0),Q405/P405,"")</f>
        <v/>
      </c>
      <c r="S405" s="53" t="n"/>
      <c r="T405" s="53" t="n"/>
      <c r="U405" s="44">
        <f>IF(OR(N(S405)=0,N('Ustawienia'!$B$19)=0),"",IFERROR("Z"&amp;MATCH(S405,'Ustawienia'!$C$23:$C$27,1),"&lt;Z1"))</f>
        <v/>
      </c>
      <c r="V405" s="53" t="n"/>
      <c r="W405" s="44">
        <f>IF(AND(N(V405)&gt;0,N(Q405)&gt;0),ROUND(V405*Q405*1440,0),"")</f>
        <v/>
      </c>
      <c r="X405" s="53" t="n"/>
      <c r="Y405" s="53" t="n"/>
      <c r="Z405" s="53" t="n"/>
      <c r="AA405" s="57" t="n"/>
      <c r="AB405" s="53" t="n"/>
      <c r="AC405" s="58" t="n"/>
      <c r="AD405" s="57" t="n"/>
      <c r="AE405" s="53" t="n"/>
      <c r="AF405" s="58" t="n"/>
      <c r="AG405" s="53" t="n"/>
      <c r="AH405" s="58" t="n"/>
      <c r="AI405" s="58" t="n"/>
      <c r="AJ405" s="48" t="n"/>
    </row>
    <row r="406" outlineLevel="1">
      <c r="A406" s="43" t="n">
        <v>46653</v>
      </c>
      <c r="B406" s="44">
        <f>CHOOSE(WEEKDAY(A406,2),"pon","wt","śr","czw","pt","sob","ndz")</f>
        <v/>
      </c>
      <c r="C406" s="45">
        <f>A406-WEEKDAY(A406,2)+1</f>
        <v/>
      </c>
      <c r="D406" s="44">
        <f>YEAR(A406)&amp;"-"&amp;TEXT(MONTH(A406),"00")</f>
        <v/>
      </c>
      <c r="E406" s="46" t="n"/>
      <c r="F406" s="46" t="n"/>
      <c r="G406" s="47" t="n"/>
      <c r="H406" s="48" t="n"/>
      <c r="I406" s="49" t="n"/>
      <c r="J406" s="47" t="n"/>
      <c r="K406" s="50">
        <f>IF(AND(H406="",I406="",COUNTIF('Zmiany planu'!$C$4:$C$1000,$A406)=0),"",1+COUNTIF('Zmiany planu'!$C$4:$C$1000,$A406))</f>
        <v/>
      </c>
      <c r="L406" s="51">
        <f>IF(COUNTIF('Zmiany planu'!$C$4:$C$1000,$A406)=0,IF(H406="","",H406),INDEX('Zmiany planu'!$G$4:$G$1000,MATCH(INT($A406)&amp;"#"&amp;COUNTIF('Zmiany planu'!$C$4:$C$1000,$A406),'Zmiany planu'!$L$4:$L$1000,0))&amp;"")</f>
        <v/>
      </c>
      <c r="M406" s="52">
        <f>IF(COUNTIF('Zmiany planu'!$C$4:$C$1000,$A406)=0,IF(I406="","",I406),IF(INDEX('Zmiany planu'!$H$4:$H$1000,MATCH(INT($A406)&amp;"#"&amp;COUNTIF('Zmiany planu'!$C$4:$C$1000,$A406),'Zmiany planu'!$L$4:$L$1000,0))="",0,INDEX('Zmiany planu'!$H$4:$H$1000,MATCH(INT($A406)&amp;"#"&amp;COUNTIF('Zmiany planu'!$C$4:$C$1000,$A406),'Zmiany planu'!$L$4:$L$1000,0))))</f>
        <v/>
      </c>
      <c r="N406" s="53" t="n"/>
      <c r="O406" s="53" t="n"/>
      <c r="P406" s="54" t="n"/>
      <c r="Q406" s="55" t="n"/>
      <c r="R406" s="56">
        <f>IF(AND(N(P406)&gt;0,N(Q406)&gt;0),Q406/P406,"")</f>
        <v/>
      </c>
      <c r="S406" s="53" t="n"/>
      <c r="T406" s="53" t="n"/>
      <c r="U406" s="44">
        <f>IF(OR(N(S406)=0,N('Ustawienia'!$B$19)=0),"",IFERROR("Z"&amp;MATCH(S406,'Ustawienia'!$C$23:$C$27,1),"&lt;Z1"))</f>
        <v/>
      </c>
      <c r="V406" s="53" t="n"/>
      <c r="W406" s="44">
        <f>IF(AND(N(V406)&gt;0,N(Q406)&gt;0),ROUND(V406*Q406*1440,0),"")</f>
        <v/>
      </c>
      <c r="X406" s="53" t="n"/>
      <c r="Y406" s="53" t="n"/>
      <c r="Z406" s="53" t="n"/>
      <c r="AA406" s="57" t="n"/>
      <c r="AB406" s="53" t="n"/>
      <c r="AC406" s="58" t="n"/>
      <c r="AD406" s="57" t="n"/>
      <c r="AE406" s="53" t="n"/>
      <c r="AF406" s="58" t="n"/>
      <c r="AG406" s="53" t="n"/>
      <c r="AH406" s="58" t="n"/>
      <c r="AI406" s="58" t="n"/>
      <c r="AJ406" s="48" t="n"/>
    </row>
    <row r="407" outlineLevel="1">
      <c r="A407" s="43" t="n">
        <v>46654</v>
      </c>
      <c r="B407" s="44">
        <f>CHOOSE(WEEKDAY(A407,2),"pon","wt","śr","czw","pt","sob","ndz")</f>
        <v/>
      </c>
      <c r="C407" s="45">
        <f>A407-WEEKDAY(A407,2)+1</f>
        <v/>
      </c>
      <c r="D407" s="44">
        <f>YEAR(A407)&amp;"-"&amp;TEXT(MONTH(A407),"00")</f>
        <v/>
      </c>
      <c r="E407" s="46" t="n"/>
      <c r="F407" s="46" t="n"/>
      <c r="G407" s="47" t="n"/>
      <c r="H407" s="48" t="n"/>
      <c r="I407" s="49" t="n"/>
      <c r="J407" s="47" t="n"/>
      <c r="K407" s="50">
        <f>IF(AND(H407="",I407="",COUNTIF('Zmiany planu'!$C$4:$C$1000,$A407)=0),"",1+COUNTIF('Zmiany planu'!$C$4:$C$1000,$A407))</f>
        <v/>
      </c>
      <c r="L407" s="51">
        <f>IF(COUNTIF('Zmiany planu'!$C$4:$C$1000,$A407)=0,IF(H407="","",H407),INDEX('Zmiany planu'!$G$4:$G$1000,MATCH(INT($A407)&amp;"#"&amp;COUNTIF('Zmiany planu'!$C$4:$C$1000,$A407),'Zmiany planu'!$L$4:$L$1000,0))&amp;"")</f>
        <v/>
      </c>
      <c r="M407" s="52">
        <f>IF(COUNTIF('Zmiany planu'!$C$4:$C$1000,$A407)=0,IF(I407="","",I407),IF(INDEX('Zmiany planu'!$H$4:$H$1000,MATCH(INT($A407)&amp;"#"&amp;COUNTIF('Zmiany planu'!$C$4:$C$1000,$A407),'Zmiany planu'!$L$4:$L$1000,0))="",0,INDEX('Zmiany planu'!$H$4:$H$1000,MATCH(INT($A407)&amp;"#"&amp;COUNTIF('Zmiany planu'!$C$4:$C$1000,$A407),'Zmiany planu'!$L$4:$L$1000,0))))</f>
        <v/>
      </c>
      <c r="N407" s="53" t="n"/>
      <c r="O407" s="53" t="n"/>
      <c r="P407" s="54" t="n"/>
      <c r="Q407" s="55" t="n"/>
      <c r="R407" s="56">
        <f>IF(AND(N(P407)&gt;0,N(Q407)&gt;0),Q407/P407,"")</f>
        <v/>
      </c>
      <c r="S407" s="53" t="n"/>
      <c r="T407" s="53" t="n"/>
      <c r="U407" s="44">
        <f>IF(OR(N(S407)=0,N('Ustawienia'!$B$19)=0),"",IFERROR("Z"&amp;MATCH(S407,'Ustawienia'!$C$23:$C$27,1),"&lt;Z1"))</f>
        <v/>
      </c>
      <c r="V407" s="53" t="n"/>
      <c r="W407" s="44">
        <f>IF(AND(N(V407)&gt;0,N(Q407)&gt;0),ROUND(V407*Q407*1440,0),"")</f>
        <v/>
      </c>
      <c r="X407" s="53" t="n"/>
      <c r="Y407" s="53" t="n"/>
      <c r="Z407" s="53" t="n"/>
      <c r="AA407" s="57" t="n"/>
      <c r="AB407" s="53" t="n"/>
      <c r="AC407" s="58" t="n"/>
      <c r="AD407" s="57" t="n"/>
      <c r="AE407" s="53" t="n"/>
      <c r="AF407" s="58" t="n"/>
      <c r="AG407" s="53" t="n"/>
      <c r="AH407" s="58" t="n"/>
      <c r="AI407" s="58" t="n"/>
      <c r="AJ407" s="48" t="n"/>
    </row>
    <row r="408" outlineLevel="1">
      <c r="A408" s="43" t="n">
        <v>46655</v>
      </c>
      <c r="B408" s="44">
        <f>CHOOSE(WEEKDAY(A408,2),"pon","wt","śr","czw","pt","sob","ndz")</f>
        <v/>
      </c>
      <c r="C408" s="45">
        <f>A408-WEEKDAY(A408,2)+1</f>
        <v/>
      </c>
      <c r="D408" s="44">
        <f>YEAR(A408)&amp;"-"&amp;TEXT(MONTH(A408),"00")</f>
        <v/>
      </c>
      <c r="E408" s="46" t="n"/>
      <c r="F408" s="46" t="n"/>
      <c r="G408" s="47" t="n"/>
      <c r="H408" s="48" t="n"/>
      <c r="I408" s="49" t="n"/>
      <c r="J408" s="47" t="n"/>
      <c r="K408" s="50">
        <f>IF(AND(H408="",I408="",COUNTIF('Zmiany planu'!$C$4:$C$1000,$A408)=0),"",1+COUNTIF('Zmiany planu'!$C$4:$C$1000,$A408))</f>
        <v/>
      </c>
      <c r="L408" s="51">
        <f>IF(COUNTIF('Zmiany planu'!$C$4:$C$1000,$A408)=0,IF(H408="","",H408),INDEX('Zmiany planu'!$G$4:$G$1000,MATCH(INT($A408)&amp;"#"&amp;COUNTIF('Zmiany planu'!$C$4:$C$1000,$A408),'Zmiany planu'!$L$4:$L$1000,0))&amp;"")</f>
        <v/>
      </c>
      <c r="M408" s="52">
        <f>IF(COUNTIF('Zmiany planu'!$C$4:$C$1000,$A408)=0,IF(I408="","",I408),IF(INDEX('Zmiany planu'!$H$4:$H$1000,MATCH(INT($A408)&amp;"#"&amp;COUNTIF('Zmiany planu'!$C$4:$C$1000,$A408),'Zmiany planu'!$L$4:$L$1000,0))="",0,INDEX('Zmiany planu'!$H$4:$H$1000,MATCH(INT($A408)&amp;"#"&amp;COUNTIF('Zmiany planu'!$C$4:$C$1000,$A408),'Zmiany planu'!$L$4:$L$1000,0))))</f>
        <v/>
      </c>
      <c r="N408" s="53" t="n"/>
      <c r="O408" s="53" t="n"/>
      <c r="P408" s="54" t="n"/>
      <c r="Q408" s="55" t="n"/>
      <c r="R408" s="56">
        <f>IF(AND(N(P408)&gt;0,N(Q408)&gt;0),Q408/P408,"")</f>
        <v/>
      </c>
      <c r="S408" s="53" t="n"/>
      <c r="T408" s="53" t="n"/>
      <c r="U408" s="44">
        <f>IF(OR(N(S408)=0,N('Ustawienia'!$B$19)=0),"",IFERROR("Z"&amp;MATCH(S408,'Ustawienia'!$C$23:$C$27,1),"&lt;Z1"))</f>
        <v/>
      </c>
      <c r="V408" s="53" t="n"/>
      <c r="W408" s="44">
        <f>IF(AND(N(V408)&gt;0,N(Q408)&gt;0),ROUND(V408*Q408*1440,0),"")</f>
        <v/>
      </c>
      <c r="X408" s="53" t="n"/>
      <c r="Y408" s="53" t="n"/>
      <c r="Z408" s="53" t="n"/>
      <c r="AA408" s="57" t="n"/>
      <c r="AB408" s="53" t="n"/>
      <c r="AC408" s="58" t="n"/>
      <c r="AD408" s="57" t="n"/>
      <c r="AE408" s="53" t="n"/>
      <c r="AF408" s="58" t="n"/>
      <c r="AG408" s="53" t="n"/>
      <c r="AH408" s="58" t="n"/>
      <c r="AI408" s="58" t="n"/>
      <c r="AJ408" s="48" t="n"/>
    </row>
    <row r="409" outlineLevel="1">
      <c r="A409" s="59" t="n">
        <v>46656</v>
      </c>
      <c r="B409" s="60">
        <f>CHOOSE(WEEKDAY(A409,2),"pon","wt","śr","czw","pt","sob","ndz")</f>
        <v/>
      </c>
      <c r="C409" s="61">
        <f>A409-WEEKDAY(A409,2)+1</f>
        <v/>
      </c>
      <c r="D409" s="60">
        <f>YEAR(A409)&amp;"-"&amp;TEXT(MONTH(A409),"00")</f>
        <v/>
      </c>
      <c r="E409" s="62">
        <f>SUMIFS($M$4:$M$1200,$C$4:$C$1200,$C409)</f>
        <v/>
      </c>
      <c r="F409" s="62">
        <f>SUMIFS($P$4:$P$1200,$C$4:$C$1200,$C409)</f>
        <v/>
      </c>
      <c r="G409" s="63" t="n"/>
      <c r="H409" s="64" t="n"/>
      <c r="I409" s="65" t="n"/>
      <c r="J409" s="63" t="n"/>
      <c r="K409" s="66">
        <f>IF(AND(H409="",I409="",COUNTIF('Zmiany planu'!$C$4:$C$1000,$A409)=0),"",1+COUNTIF('Zmiany planu'!$C$4:$C$1000,$A409))</f>
        <v/>
      </c>
      <c r="L409" s="67">
        <f>IF(COUNTIF('Zmiany planu'!$C$4:$C$1000,$A409)=0,IF(H409="","",H409),INDEX('Zmiany planu'!$G$4:$G$1000,MATCH(INT($A409)&amp;"#"&amp;COUNTIF('Zmiany planu'!$C$4:$C$1000,$A409),'Zmiany planu'!$L$4:$L$1000,0))&amp;"")</f>
        <v/>
      </c>
      <c r="M409" s="68">
        <f>IF(COUNTIF('Zmiany planu'!$C$4:$C$1000,$A409)=0,IF(I409="","",I409),IF(INDEX('Zmiany planu'!$H$4:$H$1000,MATCH(INT($A409)&amp;"#"&amp;COUNTIF('Zmiany planu'!$C$4:$C$1000,$A409),'Zmiany planu'!$L$4:$L$1000,0))="",0,INDEX('Zmiany planu'!$H$4:$H$1000,MATCH(INT($A409)&amp;"#"&amp;COUNTIF('Zmiany planu'!$C$4:$C$1000,$A409),'Zmiany planu'!$L$4:$L$1000,0))))</f>
        <v/>
      </c>
      <c r="N409" s="69" t="n"/>
      <c r="O409" s="69" t="n"/>
      <c r="P409" s="70" t="n"/>
      <c r="Q409" s="71" t="n"/>
      <c r="R409" s="72">
        <f>IF(AND(N(P409)&gt;0,N(Q409)&gt;0),Q409/P409,"")</f>
        <v/>
      </c>
      <c r="S409" s="69" t="n"/>
      <c r="T409" s="69" t="n"/>
      <c r="U409" s="60">
        <f>IF(OR(N(S409)=0,N('Ustawienia'!$B$19)=0),"",IFERROR("Z"&amp;MATCH(S409,'Ustawienia'!$C$23:$C$27,1),"&lt;Z1"))</f>
        <v/>
      </c>
      <c r="V409" s="69" t="n"/>
      <c r="W409" s="60">
        <f>IF(AND(N(V409)&gt;0,N(Q409)&gt;0),ROUND(V409*Q409*1440,0),"")</f>
        <v/>
      </c>
      <c r="X409" s="69" t="n"/>
      <c r="Y409" s="69" t="n"/>
      <c r="Z409" s="69" t="n"/>
      <c r="AA409" s="73" t="n"/>
      <c r="AB409" s="69" t="n"/>
      <c r="AC409" s="74" t="n"/>
      <c r="AD409" s="73" t="n"/>
      <c r="AE409" s="69" t="n"/>
      <c r="AF409" s="74" t="n"/>
      <c r="AG409" s="69" t="n"/>
      <c r="AH409" s="74" t="n"/>
      <c r="AI409" s="74" t="n"/>
      <c r="AJ409" s="64" t="n"/>
    </row>
    <row r="410" outlineLevel="1">
      <c r="A410" s="43" t="n">
        <v>46657</v>
      </c>
      <c r="B410" s="44">
        <f>CHOOSE(WEEKDAY(A410,2),"pon","wt","śr","czw","pt","sob","ndz")</f>
        <v/>
      </c>
      <c r="C410" s="45">
        <f>A410-WEEKDAY(A410,2)+1</f>
        <v/>
      </c>
      <c r="D410" s="44">
        <f>YEAR(A410)&amp;"-"&amp;TEXT(MONTH(A410),"00")</f>
        <v/>
      </c>
      <c r="E410" s="46" t="n"/>
      <c r="F410" s="46" t="n"/>
      <c r="G410" s="47" t="n"/>
      <c r="H410" s="48" t="n"/>
      <c r="I410" s="49" t="n"/>
      <c r="J410" s="47" t="n"/>
      <c r="K410" s="50">
        <f>IF(AND(H410="",I410="",COUNTIF('Zmiany planu'!$C$4:$C$1000,$A410)=0),"",1+COUNTIF('Zmiany planu'!$C$4:$C$1000,$A410))</f>
        <v/>
      </c>
      <c r="L410" s="51">
        <f>IF(COUNTIF('Zmiany planu'!$C$4:$C$1000,$A410)=0,IF(H410="","",H410),INDEX('Zmiany planu'!$G$4:$G$1000,MATCH(INT($A410)&amp;"#"&amp;COUNTIF('Zmiany planu'!$C$4:$C$1000,$A410),'Zmiany planu'!$L$4:$L$1000,0))&amp;"")</f>
        <v/>
      </c>
      <c r="M410" s="52">
        <f>IF(COUNTIF('Zmiany planu'!$C$4:$C$1000,$A410)=0,IF(I410="","",I410),IF(INDEX('Zmiany planu'!$H$4:$H$1000,MATCH(INT($A410)&amp;"#"&amp;COUNTIF('Zmiany planu'!$C$4:$C$1000,$A410),'Zmiany planu'!$L$4:$L$1000,0))="",0,INDEX('Zmiany planu'!$H$4:$H$1000,MATCH(INT($A410)&amp;"#"&amp;COUNTIF('Zmiany planu'!$C$4:$C$1000,$A410),'Zmiany planu'!$L$4:$L$1000,0))))</f>
        <v/>
      </c>
      <c r="N410" s="53" t="n"/>
      <c r="O410" s="53" t="n"/>
      <c r="P410" s="54" t="n"/>
      <c r="Q410" s="55" t="n"/>
      <c r="R410" s="56">
        <f>IF(AND(N(P410)&gt;0,N(Q410)&gt;0),Q410/P410,"")</f>
        <v/>
      </c>
      <c r="S410" s="53" t="n"/>
      <c r="T410" s="53" t="n"/>
      <c r="U410" s="44">
        <f>IF(OR(N(S410)=0,N('Ustawienia'!$B$19)=0),"",IFERROR("Z"&amp;MATCH(S410,'Ustawienia'!$C$23:$C$27,1),"&lt;Z1"))</f>
        <v/>
      </c>
      <c r="V410" s="53" t="n"/>
      <c r="W410" s="44">
        <f>IF(AND(N(V410)&gt;0,N(Q410)&gt;0),ROUND(V410*Q410*1440,0),"")</f>
        <v/>
      </c>
      <c r="X410" s="53" t="n"/>
      <c r="Y410" s="53" t="n"/>
      <c r="Z410" s="53" t="n"/>
      <c r="AA410" s="57" t="n"/>
      <c r="AB410" s="53" t="n"/>
      <c r="AC410" s="58" t="n"/>
      <c r="AD410" s="57" t="n"/>
      <c r="AE410" s="53" t="n"/>
      <c r="AF410" s="58" t="n"/>
      <c r="AG410" s="53" t="n"/>
      <c r="AH410" s="58" t="n"/>
      <c r="AI410" s="58" t="n"/>
      <c r="AJ410" s="48" t="n"/>
    </row>
    <row r="411" outlineLevel="1">
      <c r="A411" s="43" t="n">
        <v>46658</v>
      </c>
      <c r="B411" s="44">
        <f>CHOOSE(WEEKDAY(A411,2),"pon","wt","śr","czw","pt","sob","ndz")</f>
        <v/>
      </c>
      <c r="C411" s="45">
        <f>A411-WEEKDAY(A411,2)+1</f>
        <v/>
      </c>
      <c r="D411" s="44">
        <f>YEAR(A411)&amp;"-"&amp;TEXT(MONTH(A411),"00")</f>
        <v/>
      </c>
      <c r="E411" s="46" t="n"/>
      <c r="F411" s="46" t="n"/>
      <c r="G411" s="47" t="n"/>
      <c r="H411" s="48" t="n"/>
      <c r="I411" s="49" t="n"/>
      <c r="J411" s="47" t="n"/>
      <c r="K411" s="50">
        <f>IF(AND(H411="",I411="",COUNTIF('Zmiany planu'!$C$4:$C$1000,$A411)=0),"",1+COUNTIF('Zmiany planu'!$C$4:$C$1000,$A411))</f>
        <v/>
      </c>
      <c r="L411" s="51">
        <f>IF(COUNTIF('Zmiany planu'!$C$4:$C$1000,$A411)=0,IF(H411="","",H411),INDEX('Zmiany planu'!$G$4:$G$1000,MATCH(INT($A411)&amp;"#"&amp;COUNTIF('Zmiany planu'!$C$4:$C$1000,$A411),'Zmiany planu'!$L$4:$L$1000,0))&amp;"")</f>
        <v/>
      </c>
      <c r="M411" s="52">
        <f>IF(COUNTIF('Zmiany planu'!$C$4:$C$1000,$A411)=0,IF(I411="","",I411),IF(INDEX('Zmiany planu'!$H$4:$H$1000,MATCH(INT($A411)&amp;"#"&amp;COUNTIF('Zmiany planu'!$C$4:$C$1000,$A411),'Zmiany planu'!$L$4:$L$1000,0))="",0,INDEX('Zmiany planu'!$H$4:$H$1000,MATCH(INT($A411)&amp;"#"&amp;COUNTIF('Zmiany planu'!$C$4:$C$1000,$A411),'Zmiany planu'!$L$4:$L$1000,0))))</f>
        <v/>
      </c>
      <c r="N411" s="53" t="n"/>
      <c r="O411" s="53" t="n"/>
      <c r="P411" s="54" t="n"/>
      <c r="Q411" s="55" t="n"/>
      <c r="R411" s="56">
        <f>IF(AND(N(P411)&gt;0,N(Q411)&gt;0),Q411/P411,"")</f>
        <v/>
      </c>
      <c r="S411" s="53" t="n"/>
      <c r="T411" s="53" t="n"/>
      <c r="U411" s="44">
        <f>IF(OR(N(S411)=0,N('Ustawienia'!$B$19)=0),"",IFERROR("Z"&amp;MATCH(S411,'Ustawienia'!$C$23:$C$27,1),"&lt;Z1"))</f>
        <v/>
      </c>
      <c r="V411" s="53" t="n"/>
      <c r="W411" s="44">
        <f>IF(AND(N(V411)&gt;0,N(Q411)&gt;0),ROUND(V411*Q411*1440,0),"")</f>
        <v/>
      </c>
      <c r="X411" s="53" t="n"/>
      <c r="Y411" s="53" t="n"/>
      <c r="Z411" s="53" t="n"/>
      <c r="AA411" s="57" t="n"/>
      <c r="AB411" s="53" t="n"/>
      <c r="AC411" s="58" t="n"/>
      <c r="AD411" s="57" t="n"/>
      <c r="AE411" s="53" t="n"/>
      <c r="AF411" s="58" t="n"/>
      <c r="AG411" s="53" t="n"/>
      <c r="AH411" s="58" t="n"/>
      <c r="AI411" s="58" t="n"/>
      <c r="AJ411" s="48" t="n"/>
    </row>
    <row r="412" outlineLevel="1">
      <c r="A412" s="43" t="n">
        <v>46659</v>
      </c>
      <c r="B412" s="44">
        <f>CHOOSE(WEEKDAY(A412,2),"pon","wt","śr","czw","pt","sob","ndz")</f>
        <v/>
      </c>
      <c r="C412" s="45">
        <f>A412-WEEKDAY(A412,2)+1</f>
        <v/>
      </c>
      <c r="D412" s="44">
        <f>YEAR(A412)&amp;"-"&amp;TEXT(MONTH(A412),"00")</f>
        <v/>
      </c>
      <c r="E412" s="46" t="n"/>
      <c r="F412" s="46" t="n"/>
      <c r="G412" s="47" t="n"/>
      <c r="H412" s="48" t="n"/>
      <c r="I412" s="49" t="n"/>
      <c r="J412" s="47" t="n"/>
      <c r="K412" s="50">
        <f>IF(AND(H412="",I412="",COUNTIF('Zmiany planu'!$C$4:$C$1000,$A412)=0),"",1+COUNTIF('Zmiany planu'!$C$4:$C$1000,$A412))</f>
        <v/>
      </c>
      <c r="L412" s="51">
        <f>IF(COUNTIF('Zmiany planu'!$C$4:$C$1000,$A412)=0,IF(H412="","",H412),INDEX('Zmiany planu'!$G$4:$G$1000,MATCH(INT($A412)&amp;"#"&amp;COUNTIF('Zmiany planu'!$C$4:$C$1000,$A412),'Zmiany planu'!$L$4:$L$1000,0))&amp;"")</f>
        <v/>
      </c>
      <c r="M412" s="52">
        <f>IF(COUNTIF('Zmiany planu'!$C$4:$C$1000,$A412)=0,IF(I412="","",I412),IF(INDEX('Zmiany planu'!$H$4:$H$1000,MATCH(INT($A412)&amp;"#"&amp;COUNTIF('Zmiany planu'!$C$4:$C$1000,$A412),'Zmiany planu'!$L$4:$L$1000,0))="",0,INDEX('Zmiany planu'!$H$4:$H$1000,MATCH(INT($A412)&amp;"#"&amp;COUNTIF('Zmiany planu'!$C$4:$C$1000,$A412),'Zmiany planu'!$L$4:$L$1000,0))))</f>
        <v/>
      </c>
      <c r="N412" s="53" t="n"/>
      <c r="O412" s="53" t="n"/>
      <c r="P412" s="54" t="n"/>
      <c r="Q412" s="55" t="n"/>
      <c r="R412" s="56">
        <f>IF(AND(N(P412)&gt;0,N(Q412)&gt;0),Q412/P412,"")</f>
        <v/>
      </c>
      <c r="S412" s="53" t="n"/>
      <c r="T412" s="53" t="n"/>
      <c r="U412" s="44">
        <f>IF(OR(N(S412)=0,N('Ustawienia'!$B$19)=0),"",IFERROR("Z"&amp;MATCH(S412,'Ustawienia'!$C$23:$C$27,1),"&lt;Z1"))</f>
        <v/>
      </c>
      <c r="V412" s="53" t="n"/>
      <c r="W412" s="44">
        <f>IF(AND(N(V412)&gt;0,N(Q412)&gt;0),ROUND(V412*Q412*1440,0),"")</f>
        <v/>
      </c>
      <c r="X412" s="53" t="n"/>
      <c r="Y412" s="53" t="n"/>
      <c r="Z412" s="53" t="n"/>
      <c r="AA412" s="57" t="n"/>
      <c r="AB412" s="53" t="n"/>
      <c r="AC412" s="58" t="n"/>
      <c r="AD412" s="57" t="n"/>
      <c r="AE412" s="53" t="n"/>
      <c r="AF412" s="58" t="n"/>
      <c r="AG412" s="53" t="n"/>
      <c r="AH412" s="58" t="n"/>
      <c r="AI412" s="58" t="n"/>
      <c r="AJ412" s="48" t="n"/>
    </row>
    <row r="413" outlineLevel="1">
      <c r="A413" s="43" t="n">
        <v>46660</v>
      </c>
      <c r="B413" s="44">
        <f>CHOOSE(WEEKDAY(A413,2),"pon","wt","śr","czw","pt","sob","ndz")</f>
        <v/>
      </c>
      <c r="C413" s="45">
        <f>A413-WEEKDAY(A413,2)+1</f>
        <v/>
      </c>
      <c r="D413" s="44">
        <f>YEAR(A413)&amp;"-"&amp;TEXT(MONTH(A413),"00")</f>
        <v/>
      </c>
      <c r="E413" s="46" t="n"/>
      <c r="F413" s="46" t="n"/>
      <c r="G413" s="47" t="n"/>
      <c r="H413" s="48" t="n"/>
      <c r="I413" s="49" t="n"/>
      <c r="J413" s="47" t="n"/>
      <c r="K413" s="50">
        <f>IF(AND(H413="",I413="",COUNTIF('Zmiany planu'!$C$4:$C$1000,$A413)=0),"",1+COUNTIF('Zmiany planu'!$C$4:$C$1000,$A413))</f>
        <v/>
      </c>
      <c r="L413" s="51">
        <f>IF(COUNTIF('Zmiany planu'!$C$4:$C$1000,$A413)=0,IF(H413="","",H413),INDEX('Zmiany planu'!$G$4:$G$1000,MATCH(INT($A413)&amp;"#"&amp;COUNTIF('Zmiany planu'!$C$4:$C$1000,$A413),'Zmiany planu'!$L$4:$L$1000,0))&amp;"")</f>
        <v/>
      </c>
      <c r="M413" s="52">
        <f>IF(COUNTIF('Zmiany planu'!$C$4:$C$1000,$A413)=0,IF(I413="","",I413),IF(INDEX('Zmiany planu'!$H$4:$H$1000,MATCH(INT($A413)&amp;"#"&amp;COUNTIF('Zmiany planu'!$C$4:$C$1000,$A413),'Zmiany planu'!$L$4:$L$1000,0))="",0,INDEX('Zmiany planu'!$H$4:$H$1000,MATCH(INT($A413)&amp;"#"&amp;COUNTIF('Zmiany planu'!$C$4:$C$1000,$A413),'Zmiany planu'!$L$4:$L$1000,0))))</f>
        <v/>
      </c>
      <c r="N413" s="53" t="n"/>
      <c r="O413" s="53" t="n"/>
      <c r="P413" s="54" t="n"/>
      <c r="Q413" s="55" t="n"/>
      <c r="R413" s="56">
        <f>IF(AND(N(P413)&gt;0,N(Q413)&gt;0),Q413/P413,"")</f>
        <v/>
      </c>
      <c r="S413" s="53" t="n"/>
      <c r="T413" s="53" t="n"/>
      <c r="U413" s="44">
        <f>IF(OR(N(S413)=0,N('Ustawienia'!$B$19)=0),"",IFERROR("Z"&amp;MATCH(S413,'Ustawienia'!$C$23:$C$27,1),"&lt;Z1"))</f>
        <v/>
      </c>
      <c r="V413" s="53" t="n"/>
      <c r="W413" s="44">
        <f>IF(AND(N(V413)&gt;0,N(Q413)&gt;0),ROUND(V413*Q413*1440,0),"")</f>
        <v/>
      </c>
      <c r="X413" s="53" t="n"/>
      <c r="Y413" s="53" t="n"/>
      <c r="Z413" s="53" t="n"/>
      <c r="AA413" s="57" t="n"/>
      <c r="AB413" s="53" t="n"/>
      <c r="AC413" s="58" t="n"/>
      <c r="AD413" s="57" t="n"/>
      <c r="AE413" s="53" t="n"/>
      <c r="AF413" s="58" t="n"/>
      <c r="AG413" s="53" t="n"/>
      <c r="AH413" s="58" t="n"/>
      <c r="AI413" s="58" t="n"/>
      <c r="AJ413" s="48" t="n"/>
    </row>
    <row r="414" ht="22" customHeight="1">
      <c r="A414" s="40" t="inlineStr">
        <is>
          <t>10.2027</t>
        </is>
      </c>
      <c r="B414" s="40" t="n"/>
      <c r="C414" s="40" t="n"/>
      <c r="D414" s="40" t="inlineStr">
        <is>
          <t>2027-10</t>
        </is>
      </c>
      <c r="E414" s="41">
        <f>SUMIFS($M$4:$M$1200,$D$4:$D$1200,$D414)</f>
        <v/>
      </c>
      <c r="F414" s="41">
        <f>SUMIFS($P$4:$P$1200,$D$4:$D$1200,$D414)</f>
        <v/>
      </c>
      <c r="G414" s="40" t="n"/>
      <c r="H414" s="42" t="inlineStr">
        <is>
          <t>PAŹDZIERNIK 2027</t>
        </is>
      </c>
      <c r="I414" s="40" t="n"/>
      <c r="J414" s="40" t="n"/>
      <c r="K414" s="40" t="n"/>
      <c r="L414" s="40">
        <f>IF(E414&gt;0,"Realizacja miesiąca: "&amp;ROUND(F414/E414*100,0)&amp;"%  ·  treningi: "&amp;COUNTIFS($D$4:$D$1200,$D414,$P$4:$P$1200,"&gt;0")&amp;"  ·  zmiany planu: "&amp;COUNTIFS('Zmiany planu'!$M$4:$M$1000,$D414),"")</f>
        <v/>
      </c>
      <c r="M414" s="40" t="n"/>
      <c r="N414" s="40" t="n"/>
      <c r="O414" s="40" t="n"/>
      <c r="P414" s="40" t="n"/>
      <c r="Q414" s="40" t="n"/>
      <c r="R414" s="40" t="n"/>
      <c r="S414" s="40" t="n"/>
      <c r="T414" s="40" t="n"/>
      <c r="U414" s="40" t="n"/>
      <c r="V414" s="40" t="n"/>
      <c r="W414" s="40" t="n"/>
      <c r="X414" s="40" t="n"/>
      <c r="Y414" s="40" t="n"/>
      <c r="Z414" s="40" t="n"/>
      <c r="AA414" s="40" t="n"/>
      <c r="AB414" s="40" t="n"/>
      <c r="AC414" s="40" t="n"/>
      <c r="AD414" s="40" t="n"/>
      <c r="AE414" s="40" t="n"/>
      <c r="AF414" s="40" t="n"/>
      <c r="AG414" s="40" t="n"/>
      <c r="AH414" s="40" t="n"/>
      <c r="AI414" s="40" t="n"/>
      <c r="AJ414" s="40" t="n"/>
    </row>
    <row r="415" outlineLevel="1">
      <c r="A415" s="43" t="n">
        <v>46661</v>
      </c>
      <c r="B415" s="44">
        <f>CHOOSE(WEEKDAY(A415,2),"pon","wt","śr","czw","pt","sob","ndz")</f>
        <v/>
      </c>
      <c r="C415" s="45">
        <f>A415-WEEKDAY(A415,2)+1</f>
        <v/>
      </c>
      <c r="D415" s="44">
        <f>YEAR(A415)&amp;"-"&amp;TEXT(MONTH(A415),"00")</f>
        <v/>
      </c>
      <c r="E415" s="46" t="n"/>
      <c r="F415" s="46" t="n"/>
      <c r="G415" s="47" t="n"/>
      <c r="H415" s="48" t="n"/>
      <c r="I415" s="49" t="n"/>
      <c r="J415" s="47" t="n"/>
      <c r="K415" s="50">
        <f>IF(AND(H415="",I415="",COUNTIF('Zmiany planu'!$C$4:$C$1000,$A415)=0),"",1+COUNTIF('Zmiany planu'!$C$4:$C$1000,$A415))</f>
        <v/>
      </c>
      <c r="L415" s="51">
        <f>IF(COUNTIF('Zmiany planu'!$C$4:$C$1000,$A415)=0,IF(H415="","",H415),INDEX('Zmiany planu'!$G$4:$G$1000,MATCH(INT($A415)&amp;"#"&amp;COUNTIF('Zmiany planu'!$C$4:$C$1000,$A415),'Zmiany planu'!$L$4:$L$1000,0))&amp;"")</f>
        <v/>
      </c>
      <c r="M415" s="52">
        <f>IF(COUNTIF('Zmiany planu'!$C$4:$C$1000,$A415)=0,IF(I415="","",I415),IF(INDEX('Zmiany planu'!$H$4:$H$1000,MATCH(INT($A415)&amp;"#"&amp;COUNTIF('Zmiany planu'!$C$4:$C$1000,$A415),'Zmiany planu'!$L$4:$L$1000,0))="",0,INDEX('Zmiany planu'!$H$4:$H$1000,MATCH(INT($A415)&amp;"#"&amp;COUNTIF('Zmiany planu'!$C$4:$C$1000,$A415),'Zmiany planu'!$L$4:$L$1000,0))))</f>
        <v/>
      </c>
      <c r="N415" s="53" t="n"/>
      <c r="O415" s="53" t="n"/>
      <c r="P415" s="54" t="n"/>
      <c r="Q415" s="55" t="n"/>
      <c r="R415" s="56">
        <f>IF(AND(N(P415)&gt;0,N(Q415)&gt;0),Q415/P415,"")</f>
        <v/>
      </c>
      <c r="S415" s="53" t="n"/>
      <c r="T415" s="53" t="n"/>
      <c r="U415" s="44">
        <f>IF(OR(N(S415)=0,N('Ustawienia'!$B$19)=0),"",IFERROR("Z"&amp;MATCH(S415,'Ustawienia'!$C$23:$C$27,1),"&lt;Z1"))</f>
        <v/>
      </c>
      <c r="V415" s="53" t="n"/>
      <c r="W415" s="44">
        <f>IF(AND(N(V415)&gt;0,N(Q415)&gt;0),ROUND(V415*Q415*1440,0),"")</f>
        <v/>
      </c>
      <c r="X415" s="53" t="n"/>
      <c r="Y415" s="53" t="n"/>
      <c r="Z415" s="53" t="n"/>
      <c r="AA415" s="57" t="n"/>
      <c r="AB415" s="53" t="n"/>
      <c r="AC415" s="58" t="n"/>
      <c r="AD415" s="57" t="n"/>
      <c r="AE415" s="53" t="n"/>
      <c r="AF415" s="58" t="n"/>
      <c r="AG415" s="53" t="n"/>
      <c r="AH415" s="58" t="n"/>
      <c r="AI415" s="58" t="n"/>
      <c r="AJ415" s="48" t="n"/>
    </row>
    <row r="416" outlineLevel="1">
      <c r="A416" s="43" t="n">
        <v>46662</v>
      </c>
      <c r="B416" s="44">
        <f>CHOOSE(WEEKDAY(A416,2),"pon","wt","śr","czw","pt","sob","ndz")</f>
        <v/>
      </c>
      <c r="C416" s="45">
        <f>A416-WEEKDAY(A416,2)+1</f>
        <v/>
      </c>
      <c r="D416" s="44">
        <f>YEAR(A416)&amp;"-"&amp;TEXT(MONTH(A416),"00")</f>
        <v/>
      </c>
      <c r="E416" s="46" t="n"/>
      <c r="F416" s="46" t="n"/>
      <c r="G416" s="47" t="n"/>
      <c r="H416" s="48" t="n"/>
      <c r="I416" s="49" t="n"/>
      <c r="J416" s="47" t="n"/>
      <c r="K416" s="50">
        <f>IF(AND(H416="",I416="",COUNTIF('Zmiany planu'!$C$4:$C$1000,$A416)=0),"",1+COUNTIF('Zmiany planu'!$C$4:$C$1000,$A416))</f>
        <v/>
      </c>
      <c r="L416" s="51">
        <f>IF(COUNTIF('Zmiany planu'!$C$4:$C$1000,$A416)=0,IF(H416="","",H416),INDEX('Zmiany planu'!$G$4:$G$1000,MATCH(INT($A416)&amp;"#"&amp;COUNTIF('Zmiany planu'!$C$4:$C$1000,$A416),'Zmiany planu'!$L$4:$L$1000,0))&amp;"")</f>
        <v/>
      </c>
      <c r="M416" s="52">
        <f>IF(COUNTIF('Zmiany planu'!$C$4:$C$1000,$A416)=0,IF(I416="","",I416),IF(INDEX('Zmiany planu'!$H$4:$H$1000,MATCH(INT($A416)&amp;"#"&amp;COUNTIF('Zmiany planu'!$C$4:$C$1000,$A416),'Zmiany planu'!$L$4:$L$1000,0))="",0,INDEX('Zmiany planu'!$H$4:$H$1000,MATCH(INT($A416)&amp;"#"&amp;COUNTIF('Zmiany planu'!$C$4:$C$1000,$A416),'Zmiany planu'!$L$4:$L$1000,0))))</f>
        <v/>
      </c>
      <c r="N416" s="53" t="n"/>
      <c r="O416" s="53" t="n"/>
      <c r="P416" s="54" t="n"/>
      <c r="Q416" s="55" t="n"/>
      <c r="R416" s="56">
        <f>IF(AND(N(P416)&gt;0,N(Q416)&gt;0),Q416/P416,"")</f>
        <v/>
      </c>
      <c r="S416" s="53" t="n"/>
      <c r="T416" s="53" t="n"/>
      <c r="U416" s="44">
        <f>IF(OR(N(S416)=0,N('Ustawienia'!$B$19)=0),"",IFERROR("Z"&amp;MATCH(S416,'Ustawienia'!$C$23:$C$27,1),"&lt;Z1"))</f>
        <v/>
      </c>
      <c r="V416" s="53" t="n"/>
      <c r="W416" s="44">
        <f>IF(AND(N(V416)&gt;0,N(Q416)&gt;0),ROUND(V416*Q416*1440,0),"")</f>
        <v/>
      </c>
      <c r="X416" s="53" t="n"/>
      <c r="Y416" s="53" t="n"/>
      <c r="Z416" s="53" t="n"/>
      <c r="AA416" s="57" t="n"/>
      <c r="AB416" s="53" t="n"/>
      <c r="AC416" s="58" t="n"/>
      <c r="AD416" s="57" t="n"/>
      <c r="AE416" s="53" t="n"/>
      <c r="AF416" s="58" t="n"/>
      <c r="AG416" s="53" t="n"/>
      <c r="AH416" s="58" t="n"/>
      <c r="AI416" s="58" t="n"/>
      <c r="AJ416" s="48" t="n"/>
    </row>
    <row r="417" outlineLevel="1">
      <c r="A417" s="59" t="n">
        <v>46663</v>
      </c>
      <c r="B417" s="60">
        <f>CHOOSE(WEEKDAY(A417,2),"pon","wt","śr","czw","pt","sob","ndz")</f>
        <v/>
      </c>
      <c r="C417" s="61">
        <f>A417-WEEKDAY(A417,2)+1</f>
        <v/>
      </c>
      <c r="D417" s="60">
        <f>YEAR(A417)&amp;"-"&amp;TEXT(MONTH(A417),"00")</f>
        <v/>
      </c>
      <c r="E417" s="62">
        <f>SUMIFS($M$4:$M$1200,$C$4:$C$1200,$C417)</f>
        <v/>
      </c>
      <c r="F417" s="62">
        <f>SUMIFS($P$4:$P$1200,$C$4:$C$1200,$C417)</f>
        <v/>
      </c>
      <c r="G417" s="63" t="n"/>
      <c r="H417" s="64" t="n"/>
      <c r="I417" s="65" t="n"/>
      <c r="J417" s="63" t="n"/>
      <c r="K417" s="66">
        <f>IF(AND(H417="",I417="",COUNTIF('Zmiany planu'!$C$4:$C$1000,$A417)=0),"",1+COUNTIF('Zmiany planu'!$C$4:$C$1000,$A417))</f>
        <v/>
      </c>
      <c r="L417" s="67">
        <f>IF(COUNTIF('Zmiany planu'!$C$4:$C$1000,$A417)=0,IF(H417="","",H417),INDEX('Zmiany planu'!$G$4:$G$1000,MATCH(INT($A417)&amp;"#"&amp;COUNTIF('Zmiany planu'!$C$4:$C$1000,$A417),'Zmiany planu'!$L$4:$L$1000,0))&amp;"")</f>
        <v/>
      </c>
      <c r="M417" s="68">
        <f>IF(COUNTIF('Zmiany planu'!$C$4:$C$1000,$A417)=0,IF(I417="","",I417),IF(INDEX('Zmiany planu'!$H$4:$H$1000,MATCH(INT($A417)&amp;"#"&amp;COUNTIF('Zmiany planu'!$C$4:$C$1000,$A417),'Zmiany planu'!$L$4:$L$1000,0))="",0,INDEX('Zmiany planu'!$H$4:$H$1000,MATCH(INT($A417)&amp;"#"&amp;COUNTIF('Zmiany planu'!$C$4:$C$1000,$A417),'Zmiany planu'!$L$4:$L$1000,0))))</f>
        <v/>
      </c>
      <c r="N417" s="69" t="n"/>
      <c r="O417" s="69" t="n"/>
      <c r="P417" s="70" t="n"/>
      <c r="Q417" s="71" t="n"/>
      <c r="R417" s="72">
        <f>IF(AND(N(P417)&gt;0,N(Q417)&gt;0),Q417/P417,"")</f>
        <v/>
      </c>
      <c r="S417" s="69" t="n"/>
      <c r="T417" s="69" t="n"/>
      <c r="U417" s="60">
        <f>IF(OR(N(S417)=0,N('Ustawienia'!$B$19)=0),"",IFERROR("Z"&amp;MATCH(S417,'Ustawienia'!$C$23:$C$27,1),"&lt;Z1"))</f>
        <v/>
      </c>
      <c r="V417" s="69" t="n"/>
      <c r="W417" s="60">
        <f>IF(AND(N(V417)&gt;0,N(Q417)&gt;0),ROUND(V417*Q417*1440,0),"")</f>
        <v/>
      </c>
      <c r="X417" s="69" t="n"/>
      <c r="Y417" s="69" t="n"/>
      <c r="Z417" s="69" t="n"/>
      <c r="AA417" s="73" t="n"/>
      <c r="AB417" s="69" t="n"/>
      <c r="AC417" s="74" t="n"/>
      <c r="AD417" s="73" t="n"/>
      <c r="AE417" s="69" t="n"/>
      <c r="AF417" s="74" t="n"/>
      <c r="AG417" s="69" t="n"/>
      <c r="AH417" s="74" t="n"/>
      <c r="AI417" s="74" t="n"/>
      <c r="AJ417" s="64" t="n"/>
    </row>
    <row r="418" outlineLevel="1">
      <c r="A418" s="43" t="n">
        <v>46664</v>
      </c>
      <c r="B418" s="44">
        <f>CHOOSE(WEEKDAY(A418,2),"pon","wt","śr","czw","pt","sob","ndz")</f>
        <v/>
      </c>
      <c r="C418" s="45">
        <f>A418-WEEKDAY(A418,2)+1</f>
        <v/>
      </c>
      <c r="D418" s="44">
        <f>YEAR(A418)&amp;"-"&amp;TEXT(MONTH(A418),"00")</f>
        <v/>
      </c>
      <c r="E418" s="46" t="n"/>
      <c r="F418" s="46" t="n"/>
      <c r="G418" s="47" t="n"/>
      <c r="H418" s="48" t="n"/>
      <c r="I418" s="49" t="n"/>
      <c r="J418" s="47" t="n"/>
      <c r="K418" s="50">
        <f>IF(AND(H418="",I418="",COUNTIF('Zmiany planu'!$C$4:$C$1000,$A418)=0),"",1+COUNTIF('Zmiany planu'!$C$4:$C$1000,$A418))</f>
        <v/>
      </c>
      <c r="L418" s="51">
        <f>IF(COUNTIF('Zmiany planu'!$C$4:$C$1000,$A418)=0,IF(H418="","",H418),INDEX('Zmiany planu'!$G$4:$G$1000,MATCH(INT($A418)&amp;"#"&amp;COUNTIF('Zmiany planu'!$C$4:$C$1000,$A418),'Zmiany planu'!$L$4:$L$1000,0))&amp;"")</f>
        <v/>
      </c>
      <c r="M418" s="52">
        <f>IF(COUNTIF('Zmiany planu'!$C$4:$C$1000,$A418)=0,IF(I418="","",I418),IF(INDEX('Zmiany planu'!$H$4:$H$1000,MATCH(INT($A418)&amp;"#"&amp;COUNTIF('Zmiany planu'!$C$4:$C$1000,$A418),'Zmiany planu'!$L$4:$L$1000,0))="",0,INDEX('Zmiany planu'!$H$4:$H$1000,MATCH(INT($A418)&amp;"#"&amp;COUNTIF('Zmiany planu'!$C$4:$C$1000,$A418),'Zmiany planu'!$L$4:$L$1000,0))))</f>
        <v/>
      </c>
      <c r="N418" s="53" t="n"/>
      <c r="O418" s="53" t="n"/>
      <c r="P418" s="54" t="n"/>
      <c r="Q418" s="55" t="n"/>
      <c r="R418" s="56">
        <f>IF(AND(N(P418)&gt;0,N(Q418)&gt;0),Q418/P418,"")</f>
        <v/>
      </c>
      <c r="S418" s="53" t="n"/>
      <c r="T418" s="53" t="n"/>
      <c r="U418" s="44">
        <f>IF(OR(N(S418)=0,N('Ustawienia'!$B$19)=0),"",IFERROR("Z"&amp;MATCH(S418,'Ustawienia'!$C$23:$C$27,1),"&lt;Z1"))</f>
        <v/>
      </c>
      <c r="V418" s="53" t="n"/>
      <c r="W418" s="44">
        <f>IF(AND(N(V418)&gt;0,N(Q418)&gt;0),ROUND(V418*Q418*1440,0),"")</f>
        <v/>
      </c>
      <c r="X418" s="53" t="n"/>
      <c r="Y418" s="53" t="n"/>
      <c r="Z418" s="53" t="n"/>
      <c r="AA418" s="57" t="n"/>
      <c r="AB418" s="53" t="n"/>
      <c r="AC418" s="58" t="n"/>
      <c r="AD418" s="57" t="n"/>
      <c r="AE418" s="53" t="n"/>
      <c r="AF418" s="58" t="n"/>
      <c r="AG418" s="53" t="n"/>
      <c r="AH418" s="58" t="n"/>
      <c r="AI418" s="58" t="n"/>
      <c r="AJ418" s="48" t="n"/>
    </row>
    <row r="419" outlineLevel="1">
      <c r="A419" s="43" t="n">
        <v>46665</v>
      </c>
      <c r="B419" s="44">
        <f>CHOOSE(WEEKDAY(A419,2),"pon","wt","śr","czw","pt","sob","ndz")</f>
        <v/>
      </c>
      <c r="C419" s="45">
        <f>A419-WEEKDAY(A419,2)+1</f>
        <v/>
      </c>
      <c r="D419" s="44">
        <f>YEAR(A419)&amp;"-"&amp;TEXT(MONTH(A419),"00")</f>
        <v/>
      </c>
      <c r="E419" s="46" t="n"/>
      <c r="F419" s="46" t="n"/>
      <c r="G419" s="47" t="n"/>
      <c r="H419" s="48" t="n"/>
      <c r="I419" s="49" t="n"/>
      <c r="J419" s="47" t="n"/>
      <c r="K419" s="50">
        <f>IF(AND(H419="",I419="",COUNTIF('Zmiany planu'!$C$4:$C$1000,$A419)=0),"",1+COUNTIF('Zmiany planu'!$C$4:$C$1000,$A419))</f>
        <v/>
      </c>
      <c r="L419" s="51">
        <f>IF(COUNTIF('Zmiany planu'!$C$4:$C$1000,$A419)=0,IF(H419="","",H419),INDEX('Zmiany planu'!$G$4:$G$1000,MATCH(INT($A419)&amp;"#"&amp;COUNTIF('Zmiany planu'!$C$4:$C$1000,$A419),'Zmiany planu'!$L$4:$L$1000,0))&amp;"")</f>
        <v/>
      </c>
      <c r="M419" s="52">
        <f>IF(COUNTIF('Zmiany planu'!$C$4:$C$1000,$A419)=0,IF(I419="","",I419),IF(INDEX('Zmiany planu'!$H$4:$H$1000,MATCH(INT($A419)&amp;"#"&amp;COUNTIF('Zmiany planu'!$C$4:$C$1000,$A419),'Zmiany planu'!$L$4:$L$1000,0))="",0,INDEX('Zmiany planu'!$H$4:$H$1000,MATCH(INT($A419)&amp;"#"&amp;COUNTIF('Zmiany planu'!$C$4:$C$1000,$A419),'Zmiany planu'!$L$4:$L$1000,0))))</f>
        <v/>
      </c>
      <c r="N419" s="53" t="n"/>
      <c r="O419" s="53" t="n"/>
      <c r="P419" s="54" t="n"/>
      <c r="Q419" s="55" t="n"/>
      <c r="R419" s="56">
        <f>IF(AND(N(P419)&gt;0,N(Q419)&gt;0),Q419/P419,"")</f>
        <v/>
      </c>
      <c r="S419" s="53" t="n"/>
      <c r="T419" s="53" t="n"/>
      <c r="U419" s="44">
        <f>IF(OR(N(S419)=0,N('Ustawienia'!$B$19)=0),"",IFERROR("Z"&amp;MATCH(S419,'Ustawienia'!$C$23:$C$27,1),"&lt;Z1"))</f>
        <v/>
      </c>
      <c r="V419" s="53" t="n"/>
      <c r="W419" s="44">
        <f>IF(AND(N(V419)&gt;0,N(Q419)&gt;0),ROUND(V419*Q419*1440,0),"")</f>
        <v/>
      </c>
      <c r="X419" s="53" t="n"/>
      <c r="Y419" s="53" t="n"/>
      <c r="Z419" s="53" t="n"/>
      <c r="AA419" s="57" t="n"/>
      <c r="AB419" s="53" t="n"/>
      <c r="AC419" s="58" t="n"/>
      <c r="AD419" s="57" t="n"/>
      <c r="AE419" s="53" t="n"/>
      <c r="AF419" s="58" t="n"/>
      <c r="AG419" s="53" t="n"/>
      <c r="AH419" s="58" t="n"/>
      <c r="AI419" s="58" t="n"/>
      <c r="AJ419" s="48" t="n"/>
    </row>
    <row r="420" outlineLevel="1">
      <c r="A420" s="43" t="n">
        <v>46666</v>
      </c>
      <c r="B420" s="44">
        <f>CHOOSE(WEEKDAY(A420,2),"pon","wt","śr","czw","pt","sob","ndz")</f>
        <v/>
      </c>
      <c r="C420" s="45">
        <f>A420-WEEKDAY(A420,2)+1</f>
        <v/>
      </c>
      <c r="D420" s="44">
        <f>YEAR(A420)&amp;"-"&amp;TEXT(MONTH(A420),"00")</f>
        <v/>
      </c>
      <c r="E420" s="46" t="n"/>
      <c r="F420" s="46" t="n"/>
      <c r="G420" s="47" t="n"/>
      <c r="H420" s="48" t="n"/>
      <c r="I420" s="49" t="n"/>
      <c r="J420" s="47" t="n"/>
      <c r="K420" s="50">
        <f>IF(AND(H420="",I420="",COUNTIF('Zmiany planu'!$C$4:$C$1000,$A420)=0),"",1+COUNTIF('Zmiany planu'!$C$4:$C$1000,$A420))</f>
        <v/>
      </c>
      <c r="L420" s="51">
        <f>IF(COUNTIF('Zmiany planu'!$C$4:$C$1000,$A420)=0,IF(H420="","",H420),INDEX('Zmiany planu'!$G$4:$G$1000,MATCH(INT($A420)&amp;"#"&amp;COUNTIF('Zmiany planu'!$C$4:$C$1000,$A420),'Zmiany planu'!$L$4:$L$1000,0))&amp;"")</f>
        <v/>
      </c>
      <c r="M420" s="52">
        <f>IF(COUNTIF('Zmiany planu'!$C$4:$C$1000,$A420)=0,IF(I420="","",I420),IF(INDEX('Zmiany planu'!$H$4:$H$1000,MATCH(INT($A420)&amp;"#"&amp;COUNTIF('Zmiany planu'!$C$4:$C$1000,$A420),'Zmiany planu'!$L$4:$L$1000,0))="",0,INDEX('Zmiany planu'!$H$4:$H$1000,MATCH(INT($A420)&amp;"#"&amp;COUNTIF('Zmiany planu'!$C$4:$C$1000,$A420),'Zmiany planu'!$L$4:$L$1000,0))))</f>
        <v/>
      </c>
      <c r="N420" s="53" t="n"/>
      <c r="O420" s="53" t="n"/>
      <c r="P420" s="54" t="n"/>
      <c r="Q420" s="55" t="n"/>
      <c r="R420" s="56">
        <f>IF(AND(N(P420)&gt;0,N(Q420)&gt;0),Q420/P420,"")</f>
        <v/>
      </c>
      <c r="S420" s="53" t="n"/>
      <c r="T420" s="53" t="n"/>
      <c r="U420" s="44">
        <f>IF(OR(N(S420)=0,N('Ustawienia'!$B$19)=0),"",IFERROR("Z"&amp;MATCH(S420,'Ustawienia'!$C$23:$C$27,1),"&lt;Z1"))</f>
        <v/>
      </c>
      <c r="V420" s="53" t="n"/>
      <c r="W420" s="44">
        <f>IF(AND(N(V420)&gt;0,N(Q420)&gt;0),ROUND(V420*Q420*1440,0),"")</f>
        <v/>
      </c>
      <c r="X420" s="53" t="n"/>
      <c r="Y420" s="53" t="n"/>
      <c r="Z420" s="53" t="n"/>
      <c r="AA420" s="57" t="n"/>
      <c r="AB420" s="53" t="n"/>
      <c r="AC420" s="58" t="n"/>
      <c r="AD420" s="57" t="n"/>
      <c r="AE420" s="53" t="n"/>
      <c r="AF420" s="58" t="n"/>
      <c r="AG420" s="53" t="n"/>
      <c r="AH420" s="58" t="n"/>
      <c r="AI420" s="58" t="n"/>
      <c r="AJ420" s="48" t="n"/>
    </row>
    <row r="421" outlineLevel="1">
      <c r="A421" s="43" t="n">
        <v>46667</v>
      </c>
      <c r="B421" s="44">
        <f>CHOOSE(WEEKDAY(A421,2),"pon","wt","śr","czw","pt","sob","ndz")</f>
        <v/>
      </c>
      <c r="C421" s="45">
        <f>A421-WEEKDAY(A421,2)+1</f>
        <v/>
      </c>
      <c r="D421" s="44">
        <f>YEAR(A421)&amp;"-"&amp;TEXT(MONTH(A421),"00")</f>
        <v/>
      </c>
      <c r="E421" s="46" t="n"/>
      <c r="F421" s="46" t="n"/>
      <c r="G421" s="47" t="n"/>
      <c r="H421" s="48" t="n"/>
      <c r="I421" s="49" t="n"/>
      <c r="J421" s="47" t="n"/>
      <c r="K421" s="50">
        <f>IF(AND(H421="",I421="",COUNTIF('Zmiany planu'!$C$4:$C$1000,$A421)=0),"",1+COUNTIF('Zmiany planu'!$C$4:$C$1000,$A421))</f>
        <v/>
      </c>
      <c r="L421" s="51">
        <f>IF(COUNTIF('Zmiany planu'!$C$4:$C$1000,$A421)=0,IF(H421="","",H421),INDEX('Zmiany planu'!$G$4:$G$1000,MATCH(INT($A421)&amp;"#"&amp;COUNTIF('Zmiany planu'!$C$4:$C$1000,$A421),'Zmiany planu'!$L$4:$L$1000,0))&amp;"")</f>
        <v/>
      </c>
      <c r="M421" s="52">
        <f>IF(COUNTIF('Zmiany planu'!$C$4:$C$1000,$A421)=0,IF(I421="","",I421),IF(INDEX('Zmiany planu'!$H$4:$H$1000,MATCH(INT($A421)&amp;"#"&amp;COUNTIF('Zmiany planu'!$C$4:$C$1000,$A421),'Zmiany planu'!$L$4:$L$1000,0))="",0,INDEX('Zmiany planu'!$H$4:$H$1000,MATCH(INT($A421)&amp;"#"&amp;COUNTIF('Zmiany planu'!$C$4:$C$1000,$A421),'Zmiany planu'!$L$4:$L$1000,0))))</f>
        <v/>
      </c>
      <c r="N421" s="53" t="n"/>
      <c r="O421" s="53" t="n"/>
      <c r="P421" s="54" t="n"/>
      <c r="Q421" s="55" t="n"/>
      <c r="R421" s="56">
        <f>IF(AND(N(P421)&gt;0,N(Q421)&gt;0),Q421/P421,"")</f>
        <v/>
      </c>
      <c r="S421" s="53" t="n"/>
      <c r="T421" s="53" t="n"/>
      <c r="U421" s="44">
        <f>IF(OR(N(S421)=0,N('Ustawienia'!$B$19)=0),"",IFERROR("Z"&amp;MATCH(S421,'Ustawienia'!$C$23:$C$27,1),"&lt;Z1"))</f>
        <v/>
      </c>
      <c r="V421" s="53" t="n"/>
      <c r="W421" s="44">
        <f>IF(AND(N(V421)&gt;0,N(Q421)&gt;0),ROUND(V421*Q421*1440,0),"")</f>
        <v/>
      </c>
      <c r="X421" s="53" t="n"/>
      <c r="Y421" s="53" t="n"/>
      <c r="Z421" s="53" t="n"/>
      <c r="AA421" s="57" t="n"/>
      <c r="AB421" s="53" t="n"/>
      <c r="AC421" s="58" t="n"/>
      <c r="AD421" s="57" t="n"/>
      <c r="AE421" s="53" t="n"/>
      <c r="AF421" s="58" t="n"/>
      <c r="AG421" s="53" t="n"/>
      <c r="AH421" s="58" t="n"/>
      <c r="AI421" s="58" t="n"/>
      <c r="AJ421" s="48" t="n"/>
    </row>
    <row r="422" outlineLevel="1">
      <c r="A422" s="43" t="n">
        <v>46668</v>
      </c>
      <c r="B422" s="44">
        <f>CHOOSE(WEEKDAY(A422,2),"pon","wt","śr","czw","pt","sob","ndz")</f>
        <v/>
      </c>
      <c r="C422" s="45">
        <f>A422-WEEKDAY(A422,2)+1</f>
        <v/>
      </c>
      <c r="D422" s="44">
        <f>YEAR(A422)&amp;"-"&amp;TEXT(MONTH(A422),"00")</f>
        <v/>
      </c>
      <c r="E422" s="46" t="n"/>
      <c r="F422" s="46" t="n"/>
      <c r="G422" s="47" t="n"/>
      <c r="H422" s="48" t="n"/>
      <c r="I422" s="49" t="n"/>
      <c r="J422" s="47" t="n"/>
      <c r="K422" s="50">
        <f>IF(AND(H422="",I422="",COUNTIF('Zmiany planu'!$C$4:$C$1000,$A422)=0),"",1+COUNTIF('Zmiany planu'!$C$4:$C$1000,$A422))</f>
        <v/>
      </c>
      <c r="L422" s="51">
        <f>IF(COUNTIF('Zmiany planu'!$C$4:$C$1000,$A422)=0,IF(H422="","",H422),INDEX('Zmiany planu'!$G$4:$G$1000,MATCH(INT($A422)&amp;"#"&amp;COUNTIF('Zmiany planu'!$C$4:$C$1000,$A422),'Zmiany planu'!$L$4:$L$1000,0))&amp;"")</f>
        <v/>
      </c>
      <c r="M422" s="52">
        <f>IF(COUNTIF('Zmiany planu'!$C$4:$C$1000,$A422)=0,IF(I422="","",I422),IF(INDEX('Zmiany planu'!$H$4:$H$1000,MATCH(INT($A422)&amp;"#"&amp;COUNTIF('Zmiany planu'!$C$4:$C$1000,$A422),'Zmiany planu'!$L$4:$L$1000,0))="",0,INDEX('Zmiany planu'!$H$4:$H$1000,MATCH(INT($A422)&amp;"#"&amp;COUNTIF('Zmiany planu'!$C$4:$C$1000,$A422),'Zmiany planu'!$L$4:$L$1000,0))))</f>
        <v/>
      </c>
      <c r="N422" s="53" t="n"/>
      <c r="O422" s="53" t="n"/>
      <c r="P422" s="54" t="n"/>
      <c r="Q422" s="55" t="n"/>
      <c r="R422" s="56">
        <f>IF(AND(N(P422)&gt;0,N(Q422)&gt;0),Q422/P422,"")</f>
        <v/>
      </c>
      <c r="S422" s="53" t="n"/>
      <c r="T422" s="53" t="n"/>
      <c r="U422" s="44">
        <f>IF(OR(N(S422)=0,N('Ustawienia'!$B$19)=0),"",IFERROR("Z"&amp;MATCH(S422,'Ustawienia'!$C$23:$C$27,1),"&lt;Z1"))</f>
        <v/>
      </c>
      <c r="V422" s="53" t="n"/>
      <c r="W422" s="44">
        <f>IF(AND(N(V422)&gt;0,N(Q422)&gt;0),ROUND(V422*Q422*1440,0),"")</f>
        <v/>
      </c>
      <c r="X422" s="53" t="n"/>
      <c r="Y422" s="53" t="n"/>
      <c r="Z422" s="53" t="n"/>
      <c r="AA422" s="57" t="n"/>
      <c r="AB422" s="53" t="n"/>
      <c r="AC422" s="58" t="n"/>
      <c r="AD422" s="57" t="n"/>
      <c r="AE422" s="53" t="n"/>
      <c r="AF422" s="58" t="n"/>
      <c r="AG422" s="53" t="n"/>
      <c r="AH422" s="58" t="n"/>
      <c r="AI422" s="58" t="n"/>
      <c r="AJ422" s="48" t="n"/>
    </row>
    <row r="423" outlineLevel="1">
      <c r="A423" s="43" t="n">
        <v>46669</v>
      </c>
      <c r="B423" s="44">
        <f>CHOOSE(WEEKDAY(A423,2),"pon","wt","śr","czw","pt","sob","ndz")</f>
        <v/>
      </c>
      <c r="C423" s="45">
        <f>A423-WEEKDAY(A423,2)+1</f>
        <v/>
      </c>
      <c r="D423" s="44">
        <f>YEAR(A423)&amp;"-"&amp;TEXT(MONTH(A423),"00")</f>
        <v/>
      </c>
      <c r="E423" s="46" t="n"/>
      <c r="F423" s="46" t="n"/>
      <c r="G423" s="47" t="n"/>
      <c r="H423" s="48" t="n"/>
      <c r="I423" s="49" t="n"/>
      <c r="J423" s="47" t="n"/>
      <c r="K423" s="50">
        <f>IF(AND(H423="",I423="",COUNTIF('Zmiany planu'!$C$4:$C$1000,$A423)=0),"",1+COUNTIF('Zmiany planu'!$C$4:$C$1000,$A423))</f>
        <v/>
      </c>
      <c r="L423" s="51">
        <f>IF(COUNTIF('Zmiany planu'!$C$4:$C$1000,$A423)=0,IF(H423="","",H423),INDEX('Zmiany planu'!$G$4:$G$1000,MATCH(INT($A423)&amp;"#"&amp;COUNTIF('Zmiany planu'!$C$4:$C$1000,$A423),'Zmiany planu'!$L$4:$L$1000,0))&amp;"")</f>
        <v/>
      </c>
      <c r="M423" s="52">
        <f>IF(COUNTIF('Zmiany planu'!$C$4:$C$1000,$A423)=0,IF(I423="","",I423),IF(INDEX('Zmiany planu'!$H$4:$H$1000,MATCH(INT($A423)&amp;"#"&amp;COUNTIF('Zmiany planu'!$C$4:$C$1000,$A423),'Zmiany planu'!$L$4:$L$1000,0))="",0,INDEX('Zmiany planu'!$H$4:$H$1000,MATCH(INT($A423)&amp;"#"&amp;COUNTIF('Zmiany planu'!$C$4:$C$1000,$A423),'Zmiany planu'!$L$4:$L$1000,0))))</f>
        <v/>
      </c>
      <c r="N423" s="53" t="n"/>
      <c r="O423" s="53" t="n"/>
      <c r="P423" s="54" t="n"/>
      <c r="Q423" s="55" t="n"/>
      <c r="R423" s="56">
        <f>IF(AND(N(P423)&gt;0,N(Q423)&gt;0),Q423/P423,"")</f>
        <v/>
      </c>
      <c r="S423" s="53" t="n"/>
      <c r="T423" s="53" t="n"/>
      <c r="U423" s="44">
        <f>IF(OR(N(S423)=0,N('Ustawienia'!$B$19)=0),"",IFERROR("Z"&amp;MATCH(S423,'Ustawienia'!$C$23:$C$27,1),"&lt;Z1"))</f>
        <v/>
      </c>
      <c r="V423" s="53" t="n"/>
      <c r="W423" s="44">
        <f>IF(AND(N(V423)&gt;0,N(Q423)&gt;0),ROUND(V423*Q423*1440,0),"")</f>
        <v/>
      </c>
      <c r="X423" s="53" t="n"/>
      <c r="Y423" s="53" t="n"/>
      <c r="Z423" s="53" t="n"/>
      <c r="AA423" s="57" t="n"/>
      <c r="AB423" s="53" t="n"/>
      <c r="AC423" s="58" t="n"/>
      <c r="AD423" s="57" t="n"/>
      <c r="AE423" s="53" t="n"/>
      <c r="AF423" s="58" t="n"/>
      <c r="AG423" s="53" t="n"/>
      <c r="AH423" s="58" t="n"/>
      <c r="AI423" s="58" t="n"/>
      <c r="AJ423" s="48" t="n"/>
    </row>
    <row r="424" outlineLevel="1">
      <c r="A424" s="59" t="n">
        <v>46670</v>
      </c>
      <c r="B424" s="60">
        <f>CHOOSE(WEEKDAY(A424,2),"pon","wt","śr","czw","pt","sob","ndz")</f>
        <v/>
      </c>
      <c r="C424" s="61">
        <f>A424-WEEKDAY(A424,2)+1</f>
        <v/>
      </c>
      <c r="D424" s="60">
        <f>YEAR(A424)&amp;"-"&amp;TEXT(MONTH(A424),"00")</f>
        <v/>
      </c>
      <c r="E424" s="62">
        <f>SUMIFS($M$4:$M$1200,$C$4:$C$1200,$C424)</f>
        <v/>
      </c>
      <c r="F424" s="62">
        <f>SUMIFS($P$4:$P$1200,$C$4:$C$1200,$C424)</f>
        <v/>
      </c>
      <c r="G424" s="63" t="n"/>
      <c r="H424" s="64" t="n"/>
      <c r="I424" s="65" t="n"/>
      <c r="J424" s="63" t="n"/>
      <c r="K424" s="66">
        <f>IF(AND(H424="",I424="",COUNTIF('Zmiany planu'!$C$4:$C$1000,$A424)=0),"",1+COUNTIF('Zmiany planu'!$C$4:$C$1000,$A424))</f>
        <v/>
      </c>
      <c r="L424" s="67">
        <f>IF(COUNTIF('Zmiany planu'!$C$4:$C$1000,$A424)=0,IF(H424="","",H424),INDEX('Zmiany planu'!$G$4:$G$1000,MATCH(INT($A424)&amp;"#"&amp;COUNTIF('Zmiany planu'!$C$4:$C$1000,$A424),'Zmiany planu'!$L$4:$L$1000,0))&amp;"")</f>
        <v/>
      </c>
      <c r="M424" s="68">
        <f>IF(COUNTIF('Zmiany planu'!$C$4:$C$1000,$A424)=0,IF(I424="","",I424),IF(INDEX('Zmiany planu'!$H$4:$H$1000,MATCH(INT($A424)&amp;"#"&amp;COUNTIF('Zmiany planu'!$C$4:$C$1000,$A424),'Zmiany planu'!$L$4:$L$1000,0))="",0,INDEX('Zmiany planu'!$H$4:$H$1000,MATCH(INT($A424)&amp;"#"&amp;COUNTIF('Zmiany planu'!$C$4:$C$1000,$A424),'Zmiany planu'!$L$4:$L$1000,0))))</f>
        <v/>
      </c>
      <c r="N424" s="69" t="n"/>
      <c r="O424" s="69" t="n"/>
      <c r="P424" s="70" t="n"/>
      <c r="Q424" s="71" t="n"/>
      <c r="R424" s="72">
        <f>IF(AND(N(P424)&gt;0,N(Q424)&gt;0),Q424/P424,"")</f>
        <v/>
      </c>
      <c r="S424" s="69" t="n"/>
      <c r="T424" s="69" t="n"/>
      <c r="U424" s="60">
        <f>IF(OR(N(S424)=0,N('Ustawienia'!$B$19)=0),"",IFERROR("Z"&amp;MATCH(S424,'Ustawienia'!$C$23:$C$27,1),"&lt;Z1"))</f>
        <v/>
      </c>
      <c r="V424" s="69" t="n"/>
      <c r="W424" s="60">
        <f>IF(AND(N(V424)&gt;0,N(Q424)&gt;0),ROUND(V424*Q424*1440,0),"")</f>
        <v/>
      </c>
      <c r="X424" s="69" t="n"/>
      <c r="Y424" s="69" t="n"/>
      <c r="Z424" s="69" t="n"/>
      <c r="AA424" s="73" t="n"/>
      <c r="AB424" s="69" t="n"/>
      <c r="AC424" s="74" t="n"/>
      <c r="AD424" s="73" t="n"/>
      <c r="AE424" s="69" t="n"/>
      <c r="AF424" s="74" t="n"/>
      <c r="AG424" s="69" t="n"/>
      <c r="AH424" s="74" t="n"/>
      <c r="AI424" s="74" t="n"/>
      <c r="AJ424" s="64" t="n"/>
    </row>
    <row r="425" outlineLevel="1">
      <c r="A425" s="43" t="n">
        <v>46671</v>
      </c>
      <c r="B425" s="44">
        <f>CHOOSE(WEEKDAY(A425,2),"pon","wt","śr","czw","pt","sob","ndz")</f>
        <v/>
      </c>
      <c r="C425" s="45">
        <f>A425-WEEKDAY(A425,2)+1</f>
        <v/>
      </c>
      <c r="D425" s="44">
        <f>YEAR(A425)&amp;"-"&amp;TEXT(MONTH(A425),"00")</f>
        <v/>
      </c>
      <c r="E425" s="46" t="n"/>
      <c r="F425" s="46" t="n"/>
      <c r="G425" s="47" t="n"/>
      <c r="H425" s="48" t="n"/>
      <c r="I425" s="49" t="n"/>
      <c r="J425" s="47" t="n"/>
      <c r="K425" s="50">
        <f>IF(AND(H425="",I425="",COUNTIF('Zmiany planu'!$C$4:$C$1000,$A425)=0),"",1+COUNTIF('Zmiany planu'!$C$4:$C$1000,$A425))</f>
        <v/>
      </c>
      <c r="L425" s="51">
        <f>IF(COUNTIF('Zmiany planu'!$C$4:$C$1000,$A425)=0,IF(H425="","",H425),INDEX('Zmiany planu'!$G$4:$G$1000,MATCH(INT($A425)&amp;"#"&amp;COUNTIF('Zmiany planu'!$C$4:$C$1000,$A425),'Zmiany planu'!$L$4:$L$1000,0))&amp;"")</f>
        <v/>
      </c>
      <c r="M425" s="52">
        <f>IF(COUNTIF('Zmiany planu'!$C$4:$C$1000,$A425)=0,IF(I425="","",I425),IF(INDEX('Zmiany planu'!$H$4:$H$1000,MATCH(INT($A425)&amp;"#"&amp;COUNTIF('Zmiany planu'!$C$4:$C$1000,$A425),'Zmiany planu'!$L$4:$L$1000,0))="",0,INDEX('Zmiany planu'!$H$4:$H$1000,MATCH(INT($A425)&amp;"#"&amp;COUNTIF('Zmiany planu'!$C$4:$C$1000,$A425),'Zmiany planu'!$L$4:$L$1000,0))))</f>
        <v/>
      </c>
      <c r="N425" s="53" t="n"/>
      <c r="O425" s="53" t="n"/>
      <c r="P425" s="54" t="n"/>
      <c r="Q425" s="55" t="n"/>
      <c r="R425" s="56">
        <f>IF(AND(N(P425)&gt;0,N(Q425)&gt;0),Q425/P425,"")</f>
        <v/>
      </c>
      <c r="S425" s="53" t="n"/>
      <c r="T425" s="53" t="n"/>
      <c r="U425" s="44">
        <f>IF(OR(N(S425)=0,N('Ustawienia'!$B$19)=0),"",IFERROR("Z"&amp;MATCH(S425,'Ustawienia'!$C$23:$C$27,1),"&lt;Z1"))</f>
        <v/>
      </c>
      <c r="V425" s="53" t="n"/>
      <c r="W425" s="44">
        <f>IF(AND(N(V425)&gt;0,N(Q425)&gt;0),ROUND(V425*Q425*1440,0),"")</f>
        <v/>
      </c>
      <c r="X425" s="53" t="n"/>
      <c r="Y425" s="53" t="n"/>
      <c r="Z425" s="53" t="n"/>
      <c r="AA425" s="57" t="n"/>
      <c r="AB425" s="53" t="n"/>
      <c r="AC425" s="58" t="n"/>
      <c r="AD425" s="57" t="n"/>
      <c r="AE425" s="53" t="n"/>
      <c r="AF425" s="58" t="n"/>
      <c r="AG425" s="53" t="n"/>
      <c r="AH425" s="58" t="n"/>
      <c r="AI425" s="58" t="n"/>
      <c r="AJ425" s="48" t="n"/>
    </row>
    <row r="426" outlineLevel="1">
      <c r="A426" s="43" t="n">
        <v>46672</v>
      </c>
      <c r="B426" s="44">
        <f>CHOOSE(WEEKDAY(A426,2),"pon","wt","śr","czw","pt","sob","ndz")</f>
        <v/>
      </c>
      <c r="C426" s="45">
        <f>A426-WEEKDAY(A426,2)+1</f>
        <v/>
      </c>
      <c r="D426" s="44">
        <f>YEAR(A426)&amp;"-"&amp;TEXT(MONTH(A426),"00")</f>
        <v/>
      </c>
      <c r="E426" s="46" t="n"/>
      <c r="F426" s="46" t="n"/>
      <c r="G426" s="47" t="n"/>
      <c r="H426" s="48" t="n"/>
      <c r="I426" s="49" t="n"/>
      <c r="J426" s="47" t="n"/>
      <c r="K426" s="50">
        <f>IF(AND(H426="",I426="",COUNTIF('Zmiany planu'!$C$4:$C$1000,$A426)=0),"",1+COUNTIF('Zmiany planu'!$C$4:$C$1000,$A426))</f>
        <v/>
      </c>
      <c r="L426" s="51">
        <f>IF(COUNTIF('Zmiany planu'!$C$4:$C$1000,$A426)=0,IF(H426="","",H426),INDEX('Zmiany planu'!$G$4:$G$1000,MATCH(INT($A426)&amp;"#"&amp;COUNTIF('Zmiany planu'!$C$4:$C$1000,$A426),'Zmiany planu'!$L$4:$L$1000,0))&amp;"")</f>
        <v/>
      </c>
      <c r="M426" s="52">
        <f>IF(COUNTIF('Zmiany planu'!$C$4:$C$1000,$A426)=0,IF(I426="","",I426),IF(INDEX('Zmiany planu'!$H$4:$H$1000,MATCH(INT($A426)&amp;"#"&amp;COUNTIF('Zmiany planu'!$C$4:$C$1000,$A426),'Zmiany planu'!$L$4:$L$1000,0))="",0,INDEX('Zmiany planu'!$H$4:$H$1000,MATCH(INT($A426)&amp;"#"&amp;COUNTIF('Zmiany planu'!$C$4:$C$1000,$A426),'Zmiany planu'!$L$4:$L$1000,0))))</f>
        <v/>
      </c>
      <c r="N426" s="53" t="n"/>
      <c r="O426" s="53" t="n"/>
      <c r="P426" s="54" t="n"/>
      <c r="Q426" s="55" t="n"/>
      <c r="R426" s="56">
        <f>IF(AND(N(P426)&gt;0,N(Q426)&gt;0),Q426/P426,"")</f>
        <v/>
      </c>
      <c r="S426" s="53" t="n"/>
      <c r="T426" s="53" t="n"/>
      <c r="U426" s="44">
        <f>IF(OR(N(S426)=0,N('Ustawienia'!$B$19)=0),"",IFERROR("Z"&amp;MATCH(S426,'Ustawienia'!$C$23:$C$27,1),"&lt;Z1"))</f>
        <v/>
      </c>
      <c r="V426" s="53" t="n"/>
      <c r="W426" s="44">
        <f>IF(AND(N(V426)&gt;0,N(Q426)&gt;0),ROUND(V426*Q426*1440,0),"")</f>
        <v/>
      </c>
      <c r="X426" s="53" t="n"/>
      <c r="Y426" s="53" t="n"/>
      <c r="Z426" s="53" t="n"/>
      <c r="AA426" s="57" t="n"/>
      <c r="AB426" s="53" t="n"/>
      <c r="AC426" s="58" t="n"/>
      <c r="AD426" s="57" t="n"/>
      <c r="AE426" s="53" t="n"/>
      <c r="AF426" s="58" t="n"/>
      <c r="AG426" s="53" t="n"/>
      <c r="AH426" s="58" t="n"/>
      <c r="AI426" s="58" t="n"/>
      <c r="AJ426" s="48" t="n"/>
    </row>
    <row r="427" outlineLevel="1">
      <c r="A427" s="43" t="n">
        <v>46673</v>
      </c>
      <c r="B427" s="44">
        <f>CHOOSE(WEEKDAY(A427,2),"pon","wt","śr","czw","pt","sob","ndz")</f>
        <v/>
      </c>
      <c r="C427" s="45">
        <f>A427-WEEKDAY(A427,2)+1</f>
        <v/>
      </c>
      <c r="D427" s="44">
        <f>YEAR(A427)&amp;"-"&amp;TEXT(MONTH(A427),"00")</f>
        <v/>
      </c>
      <c r="E427" s="46" t="n"/>
      <c r="F427" s="46" t="n"/>
      <c r="G427" s="47" t="n"/>
      <c r="H427" s="48" t="n"/>
      <c r="I427" s="49" t="n"/>
      <c r="J427" s="47" t="n"/>
      <c r="K427" s="50">
        <f>IF(AND(H427="",I427="",COUNTIF('Zmiany planu'!$C$4:$C$1000,$A427)=0),"",1+COUNTIF('Zmiany planu'!$C$4:$C$1000,$A427))</f>
        <v/>
      </c>
      <c r="L427" s="51">
        <f>IF(COUNTIF('Zmiany planu'!$C$4:$C$1000,$A427)=0,IF(H427="","",H427),INDEX('Zmiany planu'!$G$4:$G$1000,MATCH(INT($A427)&amp;"#"&amp;COUNTIF('Zmiany planu'!$C$4:$C$1000,$A427),'Zmiany planu'!$L$4:$L$1000,0))&amp;"")</f>
        <v/>
      </c>
      <c r="M427" s="52">
        <f>IF(COUNTIF('Zmiany planu'!$C$4:$C$1000,$A427)=0,IF(I427="","",I427),IF(INDEX('Zmiany planu'!$H$4:$H$1000,MATCH(INT($A427)&amp;"#"&amp;COUNTIF('Zmiany planu'!$C$4:$C$1000,$A427),'Zmiany planu'!$L$4:$L$1000,0))="",0,INDEX('Zmiany planu'!$H$4:$H$1000,MATCH(INT($A427)&amp;"#"&amp;COUNTIF('Zmiany planu'!$C$4:$C$1000,$A427),'Zmiany planu'!$L$4:$L$1000,0))))</f>
        <v/>
      </c>
      <c r="N427" s="53" t="n"/>
      <c r="O427" s="53" t="n"/>
      <c r="P427" s="54" t="n"/>
      <c r="Q427" s="55" t="n"/>
      <c r="R427" s="56">
        <f>IF(AND(N(P427)&gt;0,N(Q427)&gt;0),Q427/P427,"")</f>
        <v/>
      </c>
      <c r="S427" s="53" t="n"/>
      <c r="T427" s="53" t="n"/>
      <c r="U427" s="44">
        <f>IF(OR(N(S427)=0,N('Ustawienia'!$B$19)=0),"",IFERROR("Z"&amp;MATCH(S427,'Ustawienia'!$C$23:$C$27,1),"&lt;Z1"))</f>
        <v/>
      </c>
      <c r="V427" s="53" t="n"/>
      <c r="W427" s="44">
        <f>IF(AND(N(V427)&gt;0,N(Q427)&gt;0),ROUND(V427*Q427*1440,0),"")</f>
        <v/>
      </c>
      <c r="X427" s="53" t="n"/>
      <c r="Y427" s="53" t="n"/>
      <c r="Z427" s="53" t="n"/>
      <c r="AA427" s="57" t="n"/>
      <c r="AB427" s="53" t="n"/>
      <c r="AC427" s="58" t="n"/>
      <c r="AD427" s="57" t="n"/>
      <c r="AE427" s="53" t="n"/>
      <c r="AF427" s="58" t="n"/>
      <c r="AG427" s="53" t="n"/>
      <c r="AH427" s="58" t="n"/>
      <c r="AI427" s="58" t="n"/>
      <c r="AJ427" s="48" t="n"/>
    </row>
    <row r="428" outlineLevel="1">
      <c r="A428" s="43" t="n">
        <v>46674</v>
      </c>
      <c r="B428" s="44">
        <f>CHOOSE(WEEKDAY(A428,2),"pon","wt","śr","czw","pt","sob","ndz")</f>
        <v/>
      </c>
      <c r="C428" s="45">
        <f>A428-WEEKDAY(A428,2)+1</f>
        <v/>
      </c>
      <c r="D428" s="44">
        <f>YEAR(A428)&amp;"-"&amp;TEXT(MONTH(A428),"00")</f>
        <v/>
      </c>
      <c r="E428" s="46" t="n"/>
      <c r="F428" s="46" t="n"/>
      <c r="G428" s="47" t="n"/>
      <c r="H428" s="48" t="n"/>
      <c r="I428" s="49" t="n"/>
      <c r="J428" s="47" t="n"/>
      <c r="K428" s="50">
        <f>IF(AND(H428="",I428="",COUNTIF('Zmiany planu'!$C$4:$C$1000,$A428)=0),"",1+COUNTIF('Zmiany planu'!$C$4:$C$1000,$A428))</f>
        <v/>
      </c>
      <c r="L428" s="51">
        <f>IF(COUNTIF('Zmiany planu'!$C$4:$C$1000,$A428)=0,IF(H428="","",H428),INDEX('Zmiany planu'!$G$4:$G$1000,MATCH(INT($A428)&amp;"#"&amp;COUNTIF('Zmiany planu'!$C$4:$C$1000,$A428),'Zmiany planu'!$L$4:$L$1000,0))&amp;"")</f>
        <v/>
      </c>
      <c r="M428" s="52">
        <f>IF(COUNTIF('Zmiany planu'!$C$4:$C$1000,$A428)=0,IF(I428="","",I428),IF(INDEX('Zmiany planu'!$H$4:$H$1000,MATCH(INT($A428)&amp;"#"&amp;COUNTIF('Zmiany planu'!$C$4:$C$1000,$A428),'Zmiany planu'!$L$4:$L$1000,0))="",0,INDEX('Zmiany planu'!$H$4:$H$1000,MATCH(INT($A428)&amp;"#"&amp;COUNTIF('Zmiany planu'!$C$4:$C$1000,$A428),'Zmiany planu'!$L$4:$L$1000,0))))</f>
        <v/>
      </c>
      <c r="N428" s="53" t="n"/>
      <c r="O428" s="53" t="n"/>
      <c r="P428" s="54" t="n"/>
      <c r="Q428" s="55" t="n"/>
      <c r="R428" s="56">
        <f>IF(AND(N(P428)&gt;0,N(Q428)&gt;0),Q428/P428,"")</f>
        <v/>
      </c>
      <c r="S428" s="53" t="n"/>
      <c r="T428" s="53" t="n"/>
      <c r="U428" s="44">
        <f>IF(OR(N(S428)=0,N('Ustawienia'!$B$19)=0),"",IFERROR("Z"&amp;MATCH(S428,'Ustawienia'!$C$23:$C$27,1),"&lt;Z1"))</f>
        <v/>
      </c>
      <c r="V428" s="53" t="n"/>
      <c r="W428" s="44">
        <f>IF(AND(N(V428)&gt;0,N(Q428)&gt;0),ROUND(V428*Q428*1440,0),"")</f>
        <v/>
      </c>
      <c r="X428" s="53" t="n"/>
      <c r="Y428" s="53" t="n"/>
      <c r="Z428" s="53" t="n"/>
      <c r="AA428" s="57" t="n"/>
      <c r="AB428" s="53" t="n"/>
      <c r="AC428" s="58" t="n"/>
      <c r="AD428" s="57" t="n"/>
      <c r="AE428" s="53" t="n"/>
      <c r="AF428" s="58" t="n"/>
      <c r="AG428" s="53" t="n"/>
      <c r="AH428" s="58" t="n"/>
      <c r="AI428" s="58" t="n"/>
      <c r="AJ428" s="48" t="n"/>
    </row>
    <row r="429" outlineLevel="1">
      <c r="A429" s="43" t="n">
        <v>46675</v>
      </c>
      <c r="B429" s="44">
        <f>CHOOSE(WEEKDAY(A429,2),"pon","wt","śr","czw","pt","sob","ndz")</f>
        <v/>
      </c>
      <c r="C429" s="45">
        <f>A429-WEEKDAY(A429,2)+1</f>
        <v/>
      </c>
      <c r="D429" s="44">
        <f>YEAR(A429)&amp;"-"&amp;TEXT(MONTH(A429),"00")</f>
        <v/>
      </c>
      <c r="E429" s="46" t="n"/>
      <c r="F429" s="46" t="n"/>
      <c r="G429" s="47" t="n"/>
      <c r="H429" s="48" t="n"/>
      <c r="I429" s="49" t="n"/>
      <c r="J429" s="47" t="n"/>
      <c r="K429" s="50">
        <f>IF(AND(H429="",I429="",COUNTIF('Zmiany planu'!$C$4:$C$1000,$A429)=0),"",1+COUNTIF('Zmiany planu'!$C$4:$C$1000,$A429))</f>
        <v/>
      </c>
      <c r="L429" s="51">
        <f>IF(COUNTIF('Zmiany planu'!$C$4:$C$1000,$A429)=0,IF(H429="","",H429),INDEX('Zmiany planu'!$G$4:$G$1000,MATCH(INT($A429)&amp;"#"&amp;COUNTIF('Zmiany planu'!$C$4:$C$1000,$A429),'Zmiany planu'!$L$4:$L$1000,0))&amp;"")</f>
        <v/>
      </c>
      <c r="M429" s="52">
        <f>IF(COUNTIF('Zmiany planu'!$C$4:$C$1000,$A429)=0,IF(I429="","",I429),IF(INDEX('Zmiany planu'!$H$4:$H$1000,MATCH(INT($A429)&amp;"#"&amp;COUNTIF('Zmiany planu'!$C$4:$C$1000,$A429),'Zmiany planu'!$L$4:$L$1000,0))="",0,INDEX('Zmiany planu'!$H$4:$H$1000,MATCH(INT($A429)&amp;"#"&amp;COUNTIF('Zmiany planu'!$C$4:$C$1000,$A429),'Zmiany planu'!$L$4:$L$1000,0))))</f>
        <v/>
      </c>
      <c r="N429" s="53" t="n"/>
      <c r="O429" s="53" t="n"/>
      <c r="P429" s="54" t="n"/>
      <c r="Q429" s="55" t="n"/>
      <c r="R429" s="56">
        <f>IF(AND(N(P429)&gt;0,N(Q429)&gt;0),Q429/P429,"")</f>
        <v/>
      </c>
      <c r="S429" s="53" t="n"/>
      <c r="T429" s="53" t="n"/>
      <c r="U429" s="44">
        <f>IF(OR(N(S429)=0,N('Ustawienia'!$B$19)=0),"",IFERROR("Z"&amp;MATCH(S429,'Ustawienia'!$C$23:$C$27,1),"&lt;Z1"))</f>
        <v/>
      </c>
      <c r="V429" s="53" t="n"/>
      <c r="W429" s="44">
        <f>IF(AND(N(V429)&gt;0,N(Q429)&gt;0),ROUND(V429*Q429*1440,0),"")</f>
        <v/>
      </c>
      <c r="X429" s="53" t="n"/>
      <c r="Y429" s="53" t="n"/>
      <c r="Z429" s="53" t="n"/>
      <c r="AA429" s="57" t="n"/>
      <c r="AB429" s="53" t="n"/>
      <c r="AC429" s="58" t="n"/>
      <c r="AD429" s="57" t="n"/>
      <c r="AE429" s="53" t="n"/>
      <c r="AF429" s="58" t="n"/>
      <c r="AG429" s="53" t="n"/>
      <c r="AH429" s="58" t="n"/>
      <c r="AI429" s="58" t="n"/>
      <c r="AJ429" s="48" t="n"/>
    </row>
    <row r="430" outlineLevel="1">
      <c r="A430" s="43" t="n">
        <v>46676</v>
      </c>
      <c r="B430" s="44">
        <f>CHOOSE(WEEKDAY(A430,2),"pon","wt","śr","czw","pt","sob","ndz")</f>
        <v/>
      </c>
      <c r="C430" s="45">
        <f>A430-WEEKDAY(A430,2)+1</f>
        <v/>
      </c>
      <c r="D430" s="44">
        <f>YEAR(A430)&amp;"-"&amp;TEXT(MONTH(A430),"00")</f>
        <v/>
      </c>
      <c r="E430" s="46" t="n"/>
      <c r="F430" s="46" t="n"/>
      <c r="G430" s="47" t="n"/>
      <c r="H430" s="48" t="n"/>
      <c r="I430" s="49" t="n"/>
      <c r="J430" s="47" t="n"/>
      <c r="K430" s="50">
        <f>IF(AND(H430="",I430="",COUNTIF('Zmiany planu'!$C$4:$C$1000,$A430)=0),"",1+COUNTIF('Zmiany planu'!$C$4:$C$1000,$A430))</f>
        <v/>
      </c>
      <c r="L430" s="51">
        <f>IF(COUNTIF('Zmiany planu'!$C$4:$C$1000,$A430)=0,IF(H430="","",H430),INDEX('Zmiany planu'!$G$4:$G$1000,MATCH(INT($A430)&amp;"#"&amp;COUNTIF('Zmiany planu'!$C$4:$C$1000,$A430),'Zmiany planu'!$L$4:$L$1000,0))&amp;"")</f>
        <v/>
      </c>
      <c r="M430" s="52">
        <f>IF(COUNTIF('Zmiany planu'!$C$4:$C$1000,$A430)=0,IF(I430="","",I430),IF(INDEX('Zmiany planu'!$H$4:$H$1000,MATCH(INT($A430)&amp;"#"&amp;COUNTIF('Zmiany planu'!$C$4:$C$1000,$A430),'Zmiany planu'!$L$4:$L$1000,0))="",0,INDEX('Zmiany planu'!$H$4:$H$1000,MATCH(INT($A430)&amp;"#"&amp;COUNTIF('Zmiany planu'!$C$4:$C$1000,$A430),'Zmiany planu'!$L$4:$L$1000,0))))</f>
        <v/>
      </c>
      <c r="N430" s="53" t="n"/>
      <c r="O430" s="53" t="n"/>
      <c r="P430" s="54" t="n"/>
      <c r="Q430" s="55" t="n"/>
      <c r="R430" s="56">
        <f>IF(AND(N(P430)&gt;0,N(Q430)&gt;0),Q430/P430,"")</f>
        <v/>
      </c>
      <c r="S430" s="53" t="n"/>
      <c r="T430" s="53" t="n"/>
      <c r="U430" s="44">
        <f>IF(OR(N(S430)=0,N('Ustawienia'!$B$19)=0),"",IFERROR("Z"&amp;MATCH(S430,'Ustawienia'!$C$23:$C$27,1),"&lt;Z1"))</f>
        <v/>
      </c>
      <c r="V430" s="53" t="n"/>
      <c r="W430" s="44">
        <f>IF(AND(N(V430)&gt;0,N(Q430)&gt;0),ROUND(V430*Q430*1440,0),"")</f>
        <v/>
      </c>
      <c r="X430" s="53" t="n"/>
      <c r="Y430" s="53" t="n"/>
      <c r="Z430" s="53" t="n"/>
      <c r="AA430" s="57" t="n"/>
      <c r="AB430" s="53" t="n"/>
      <c r="AC430" s="58" t="n"/>
      <c r="AD430" s="57" t="n"/>
      <c r="AE430" s="53" t="n"/>
      <c r="AF430" s="58" t="n"/>
      <c r="AG430" s="53" t="n"/>
      <c r="AH430" s="58" t="n"/>
      <c r="AI430" s="58" t="n"/>
      <c r="AJ430" s="48" t="n"/>
    </row>
    <row r="431" outlineLevel="1">
      <c r="A431" s="59" t="n">
        <v>46677</v>
      </c>
      <c r="B431" s="60">
        <f>CHOOSE(WEEKDAY(A431,2),"pon","wt","śr","czw","pt","sob","ndz")</f>
        <v/>
      </c>
      <c r="C431" s="61">
        <f>A431-WEEKDAY(A431,2)+1</f>
        <v/>
      </c>
      <c r="D431" s="60">
        <f>YEAR(A431)&amp;"-"&amp;TEXT(MONTH(A431),"00")</f>
        <v/>
      </c>
      <c r="E431" s="62">
        <f>SUMIFS($M$4:$M$1200,$C$4:$C$1200,$C431)</f>
        <v/>
      </c>
      <c r="F431" s="62">
        <f>SUMIFS($P$4:$P$1200,$C$4:$C$1200,$C431)</f>
        <v/>
      </c>
      <c r="G431" s="63" t="n"/>
      <c r="H431" s="64" t="n"/>
      <c r="I431" s="65" t="n"/>
      <c r="J431" s="63" t="n"/>
      <c r="K431" s="66">
        <f>IF(AND(H431="",I431="",COUNTIF('Zmiany planu'!$C$4:$C$1000,$A431)=0),"",1+COUNTIF('Zmiany planu'!$C$4:$C$1000,$A431))</f>
        <v/>
      </c>
      <c r="L431" s="67">
        <f>IF(COUNTIF('Zmiany planu'!$C$4:$C$1000,$A431)=0,IF(H431="","",H431),INDEX('Zmiany planu'!$G$4:$G$1000,MATCH(INT($A431)&amp;"#"&amp;COUNTIF('Zmiany planu'!$C$4:$C$1000,$A431),'Zmiany planu'!$L$4:$L$1000,0))&amp;"")</f>
        <v/>
      </c>
      <c r="M431" s="68">
        <f>IF(COUNTIF('Zmiany planu'!$C$4:$C$1000,$A431)=0,IF(I431="","",I431),IF(INDEX('Zmiany planu'!$H$4:$H$1000,MATCH(INT($A431)&amp;"#"&amp;COUNTIF('Zmiany planu'!$C$4:$C$1000,$A431),'Zmiany planu'!$L$4:$L$1000,0))="",0,INDEX('Zmiany planu'!$H$4:$H$1000,MATCH(INT($A431)&amp;"#"&amp;COUNTIF('Zmiany planu'!$C$4:$C$1000,$A431),'Zmiany planu'!$L$4:$L$1000,0))))</f>
        <v/>
      </c>
      <c r="N431" s="69" t="n"/>
      <c r="O431" s="69" t="n"/>
      <c r="P431" s="70" t="n"/>
      <c r="Q431" s="71" t="n"/>
      <c r="R431" s="72">
        <f>IF(AND(N(P431)&gt;0,N(Q431)&gt;0),Q431/P431,"")</f>
        <v/>
      </c>
      <c r="S431" s="69" t="n"/>
      <c r="T431" s="69" t="n"/>
      <c r="U431" s="60">
        <f>IF(OR(N(S431)=0,N('Ustawienia'!$B$19)=0),"",IFERROR("Z"&amp;MATCH(S431,'Ustawienia'!$C$23:$C$27,1),"&lt;Z1"))</f>
        <v/>
      </c>
      <c r="V431" s="69" t="n"/>
      <c r="W431" s="60">
        <f>IF(AND(N(V431)&gt;0,N(Q431)&gt;0),ROUND(V431*Q431*1440,0),"")</f>
        <v/>
      </c>
      <c r="X431" s="69" t="n"/>
      <c r="Y431" s="69" t="n"/>
      <c r="Z431" s="69" t="n"/>
      <c r="AA431" s="73" t="n"/>
      <c r="AB431" s="69" t="n"/>
      <c r="AC431" s="74" t="n"/>
      <c r="AD431" s="73" t="n"/>
      <c r="AE431" s="69" t="n"/>
      <c r="AF431" s="74" t="n"/>
      <c r="AG431" s="69" t="n"/>
      <c r="AH431" s="74" t="n"/>
      <c r="AI431" s="74" t="n"/>
      <c r="AJ431" s="64" t="n"/>
    </row>
    <row r="432" outlineLevel="1">
      <c r="A432" s="43" t="n">
        <v>46678</v>
      </c>
      <c r="B432" s="44">
        <f>CHOOSE(WEEKDAY(A432,2),"pon","wt","śr","czw","pt","sob","ndz")</f>
        <v/>
      </c>
      <c r="C432" s="45">
        <f>A432-WEEKDAY(A432,2)+1</f>
        <v/>
      </c>
      <c r="D432" s="44">
        <f>YEAR(A432)&amp;"-"&amp;TEXT(MONTH(A432),"00")</f>
        <v/>
      </c>
      <c r="E432" s="46" t="n"/>
      <c r="F432" s="46" t="n"/>
      <c r="G432" s="47" t="n"/>
      <c r="H432" s="48" t="n"/>
      <c r="I432" s="49" t="n"/>
      <c r="J432" s="47" t="n"/>
      <c r="K432" s="50">
        <f>IF(AND(H432="",I432="",COUNTIF('Zmiany planu'!$C$4:$C$1000,$A432)=0),"",1+COUNTIF('Zmiany planu'!$C$4:$C$1000,$A432))</f>
        <v/>
      </c>
      <c r="L432" s="51">
        <f>IF(COUNTIF('Zmiany planu'!$C$4:$C$1000,$A432)=0,IF(H432="","",H432),INDEX('Zmiany planu'!$G$4:$G$1000,MATCH(INT($A432)&amp;"#"&amp;COUNTIF('Zmiany planu'!$C$4:$C$1000,$A432),'Zmiany planu'!$L$4:$L$1000,0))&amp;"")</f>
        <v/>
      </c>
      <c r="M432" s="52">
        <f>IF(COUNTIF('Zmiany planu'!$C$4:$C$1000,$A432)=0,IF(I432="","",I432),IF(INDEX('Zmiany planu'!$H$4:$H$1000,MATCH(INT($A432)&amp;"#"&amp;COUNTIF('Zmiany planu'!$C$4:$C$1000,$A432),'Zmiany planu'!$L$4:$L$1000,0))="",0,INDEX('Zmiany planu'!$H$4:$H$1000,MATCH(INT($A432)&amp;"#"&amp;COUNTIF('Zmiany planu'!$C$4:$C$1000,$A432),'Zmiany planu'!$L$4:$L$1000,0))))</f>
        <v/>
      </c>
      <c r="N432" s="53" t="n"/>
      <c r="O432" s="53" t="n"/>
      <c r="P432" s="54" t="n"/>
      <c r="Q432" s="55" t="n"/>
      <c r="R432" s="56">
        <f>IF(AND(N(P432)&gt;0,N(Q432)&gt;0),Q432/P432,"")</f>
        <v/>
      </c>
      <c r="S432" s="53" t="n"/>
      <c r="T432" s="53" t="n"/>
      <c r="U432" s="44">
        <f>IF(OR(N(S432)=0,N('Ustawienia'!$B$19)=0),"",IFERROR("Z"&amp;MATCH(S432,'Ustawienia'!$C$23:$C$27,1),"&lt;Z1"))</f>
        <v/>
      </c>
      <c r="V432" s="53" t="n"/>
      <c r="W432" s="44">
        <f>IF(AND(N(V432)&gt;0,N(Q432)&gt;0),ROUND(V432*Q432*1440,0),"")</f>
        <v/>
      </c>
      <c r="X432" s="53" t="n"/>
      <c r="Y432" s="53" t="n"/>
      <c r="Z432" s="53" t="n"/>
      <c r="AA432" s="57" t="n"/>
      <c r="AB432" s="53" t="n"/>
      <c r="AC432" s="58" t="n"/>
      <c r="AD432" s="57" t="n"/>
      <c r="AE432" s="53" t="n"/>
      <c r="AF432" s="58" t="n"/>
      <c r="AG432" s="53" t="n"/>
      <c r="AH432" s="58" t="n"/>
      <c r="AI432" s="58" t="n"/>
      <c r="AJ432" s="48" t="n"/>
    </row>
    <row r="433" outlineLevel="1">
      <c r="A433" s="43" t="n">
        <v>46679</v>
      </c>
      <c r="B433" s="44">
        <f>CHOOSE(WEEKDAY(A433,2),"pon","wt","śr","czw","pt","sob","ndz")</f>
        <v/>
      </c>
      <c r="C433" s="45">
        <f>A433-WEEKDAY(A433,2)+1</f>
        <v/>
      </c>
      <c r="D433" s="44">
        <f>YEAR(A433)&amp;"-"&amp;TEXT(MONTH(A433),"00")</f>
        <v/>
      </c>
      <c r="E433" s="46" t="n"/>
      <c r="F433" s="46" t="n"/>
      <c r="G433" s="47" t="n"/>
      <c r="H433" s="48" t="n"/>
      <c r="I433" s="49" t="n"/>
      <c r="J433" s="47" t="n"/>
      <c r="K433" s="50">
        <f>IF(AND(H433="",I433="",COUNTIF('Zmiany planu'!$C$4:$C$1000,$A433)=0),"",1+COUNTIF('Zmiany planu'!$C$4:$C$1000,$A433))</f>
        <v/>
      </c>
      <c r="L433" s="51">
        <f>IF(COUNTIF('Zmiany planu'!$C$4:$C$1000,$A433)=0,IF(H433="","",H433),INDEX('Zmiany planu'!$G$4:$G$1000,MATCH(INT($A433)&amp;"#"&amp;COUNTIF('Zmiany planu'!$C$4:$C$1000,$A433),'Zmiany planu'!$L$4:$L$1000,0))&amp;"")</f>
        <v/>
      </c>
      <c r="M433" s="52">
        <f>IF(COUNTIF('Zmiany planu'!$C$4:$C$1000,$A433)=0,IF(I433="","",I433),IF(INDEX('Zmiany planu'!$H$4:$H$1000,MATCH(INT($A433)&amp;"#"&amp;COUNTIF('Zmiany planu'!$C$4:$C$1000,$A433),'Zmiany planu'!$L$4:$L$1000,0))="",0,INDEX('Zmiany planu'!$H$4:$H$1000,MATCH(INT($A433)&amp;"#"&amp;COUNTIF('Zmiany planu'!$C$4:$C$1000,$A433),'Zmiany planu'!$L$4:$L$1000,0))))</f>
        <v/>
      </c>
      <c r="N433" s="53" t="n"/>
      <c r="O433" s="53" t="n"/>
      <c r="P433" s="54" t="n"/>
      <c r="Q433" s="55" t="n"/>
      <c r="R433" s="56">
        <f>IF(AND(N(P433)&gt;0,N(Q433)&gt;0),Q433/P433,"")</f>
        <v/>
      </c>
      <c r="S433" s="53" t="n"/>
      <c r="T433" s="53" t="n"/>
      <c r="U433" s="44">
        <f>IF(OR(N(S433)=0,N('Ustawienia'!$B$19)=0),"",IFERROR("Z"&amp;MATCH(S433,'Ustawienia'!$C$23:$C$27,1),"&lt;Z1"))</f>
        <v/>
      </c>
      <c r="V433" s="53" t="n"/>
      <c r="W433" s="44">
        <f>IF(AND(N(V433)&gt;0,N(Q433)&gt;0),ROUND(V433*Q433*1440,0),"")</f>
        <v/>
      </c>
      <c r="X433" s="53" t="n"/>
      <c r="Y433" s="53" t="n"/>
      <c r="Z433" s="53" t="n"/>
      <c r="AA433" s="57" t="n"/>
      <c r="AB433" s="53" t="n"/>
      <c r="AC433" s="58" t="n"/>
      <c r="AD433" s="57" t="n"/>
      <c r="AE433" s="53" t="n"/>
      <c r="AF433" s="58" t="n"/>
      <c r="AG433" s="53" t="n"/>
      <c r="AH433" s="58" t="n"/>
      <c r="AI433" s="58" t="n"/>
      <c r="AJ433" s="48" t="n"/>
    </row>
    <row r="434" outlineLevel="1">
      <c r="A434" s="43" t="n">
        <v>46680</v>
      </c>
      <c r="B434" s="44">
        <f>CHOOSE(WEEKDAY(A434,2),"pon","wt","śr","czw","pt","sob","ndz")</f>
        <v/>
      </c>
      <c r="C434" s="45">
        <f>A434-WEEKDAY(A434,2)+1</f>
        <v/>
      </c>
      <c r="D434" s="44">
        <f>YEAR(A434)&amp;"-"&amp;TEXT(MONTH(A434),"00")</f>
        <v/>
      </c>
      <c r="E434" s="46" t="n"/>
      <c r="F434" s="46" t="n"/>
      <c r="G434" s="47" t="n"/>
      <c r="H434" s="48" t="n"/>
      <c r="I434" s="49" t="n"/>
      <c r="J434" s="47" t="n"/>
      <c r="K434" s="50">
        <f>IF(AND(H434="",I434="",COUNTIF('Zmiany planu'!$C$4:$C$1000,$A434)=0),"",1+COUNTIF('Zmiany planu'!$C$4:$C$1000,$A434))</f>
        <v/>
      </c>
      <c r="L434" s="51">
        <f>IF(COUNTIF('Zmiany planu'!$C$4:$C$1000,$A434)=0,IF(H434="","",H434),INDEX('Zmiany planu'!$G$4:$G$1000,MATCH(INT($A434)&amp;"#"&amp;COUNTIF('Zmiany planu'!$C$4:$C$1000,$A434),'Zmiany planu'!$L$4:$L$1000,0))&amp;"")</f>
        <v/>
      </c>
      <c r="M434" s="52">
        <f>IF(COUNTIF('Zmiany planu'!$C$4:$C$1000,$A434)=0,IF(I434="","",I434),IF(INDEX('Zmiany planu'!$H$4:$H$1000,MATCH(INT($A434)&amp;"#"&amp;COUNTIF('Zmiany planu'!$C$4:$C$1000,$A434),'Zmiany planu'!$L$4:$L$1000,0))="",0,INDEX('Zmiany planu'!$H$4:$H$1000,MATCH(INT($A434)&amp;"#"&amp;COUNTIF('Zmiany planu'!$C$4:$C$1000,$A434),'Zmiany planu'!$L$4:$L$1000,0))))</f>
        <v/>
      </c>
      <c r="N434" s="53" t="n"/>
      <c r="O434" s="53" t="n"/>
      <c r="P434" s="54" t="n"/>
      <c r="Q434" s="55" t="n"/>
      <c r="R434" s="56">
        <f>IF(AND(N(P434)&gt;0,N(Q434)&gt;0),Q434/P434,"")</f>
        <v/>
      </c>
      <c r="S434" s="53" t="n"/>
      <c r="T434" s="53" t="n"/>
      <c r="U434" s="44">
        <f>IF(OR(N(S434)=0,N('Ustawienia'!$B$19)=0),"",IFERROR("Z"&amp;MATCH(S434,'Ustawienia'!$C$23:$C$27,1),"&lt;Z1"))</f>
        <v/>
      </c>
      <c r="V434" s="53" t="n"/>
      <c r="W434" s="44">
        <f>IF(AND(N(V434)&gt;0,N(Q434)&gt;0),ROUND(V434*Q434*1440,0),"")</f>
        <v/>
      </c>
      <c r="X434" s="53" t="n"/>
      <c r="Y434" s="53" t="n"/>
      <c r="Z434" s="53" t="n"/>
      <c r="AA434" s="57" t="n"/>
      <c r="AB434" s="53" t="n"/>
      <c r="AC434" s="58" t="n"/>
      <c r="AD434" s="57" t="n"/>
      <c r="AE434" s="53" t="n"/>
      <c r="AF434" s="58" t="n"/>
      <c r="AG434" s="53" t="n"/>
      <c r="AH434" s="58" t="n"/>
      <c r="AI434" s="58" t="n"/>
      <c r="AJ434" s="48" t="n"/>
    </row>
    <row r="435" outlineLevel="1">
      <c r="A435" s="43" t="n">
        <v>46681</v>
      </c>
      <c r="B435" s="44">
        <f>CHOOSE(WEEKDAY(A435,2),"pon","wt","śr","czw","pt","sob","ndz")</f>
        <v/>
      </c>
      <c r="C435" s="45">
        <f>A435-WEEKDAY(A435,2)+1</f>
        <v/>
      </c>
      <c r="D435" s="44">
        <f>YEAR(A435)&amp;"-"&amp;TEXT(MONTH(A435),"00")</f>
        <v/>
      </c>
      <c r="E435" s="46" t="n"/>
      <c r="F435" s="46" t="n"/>
      <c r="G435" s="47" t="n"/>
      <c r="H435" s="48" t="n"/>
      <c r="I435" s="49" t="n"/>
      <c r="J435" s="47" t="n"/>
      <c r="K435" s="50">
        <f>IF(AND(H435="",I435="",COUNTIF('Zmiany planu'!$C$4:$C$1000,$A435)=0),"",1+COUNTIF('Zmiany planu'!$C$4:$C$1000,$A435))</f>
        <v/>
      </c>
      <c r="L435" s="51">
        <f>IF(COUNTIF('Zmiany planu'!$C$4:$C$1000,$A435)=0,IF(H435="","",H435),INDEX('Zmiany planu'!$G$4:$G$1000,MATCH(INT($A435)&amp;"#"&amp;COUNTIF('Zmiany planu'!$C$4:$C$1000,$A435),'Zmiany planu'!$L$4:$L$1000,0))&amp;"")</f>
        <v/>
      </c>
      <c r="M435" s="52">
        <f>IF(COUNTIF('Zmiany planu'!$C$4:$C$1000,$A435)=0,IF(I435="","",I435),IF(INDEX('Zmiany planu'!$H$4:$H$1000,MATCH(INT($A435)&amp;"#"&amp;COUNTIF('Zmiany planu'!$C$4:$C$1000,$A435),'Zmiany planu'!$L$4:$L$1000,0))="",0,INDEX('Zmiany planu'!$H$4:$H$1000,MATCH(INT($A435)&amp;"#"&amp;COUNTIF('Zmiany planu'!$C$4:$C$1000,$A435),'Zmiany planu'!$L$4:$L$1000,0))))</f>
        <v/>
      </c>
      <c r="N435" s="53" t="n"/>
      <c r="O435" s="53" t="n"/>
      <c r="P435" s="54" t="n"/>
      <c r="Q435" s="55" t="n"/>
      <c r="R435" s="56">
        <f>IF(AND(N(P435)&gt;0,N(Q435)&gt;0),Q435/P435,"")</f>
        <v/>
      </c>
      <c r="S435" s="53" t="n"/>
      <c r="T435" s="53" t="n"/>
      <c r="U435" s="44">
        <f>IF(OR(N(S435)=0,N('Ustawienia'!$B$19)=0),"",IFERROR("Z"&amp;MATCH(S435,'Ustawienia'!$C$23:$C$27,1),"&lt;Z1"))</f>
        <v/>
      </c>
      <c r="V435" s="53" t="n"/>
      <c r="W435" s="44">
        <f>IF(AND(N(V435)&gt;0,N(Q435)&gt;0),ROUND(V435*Q435*1440,0),"")</f>
        <v/>
      </c>
      <c r="X435" s="53" t="n"/>
      <c r="Y435" s="53" t="n"/>
      <c r="Z435" s="53" t="n"/>
      <c r="AA435" s="57" t="n"/>
      <c r="AB435" s="53" t="n"/>
      <c r="AC435" s="58" t="n"/>
      <c r="AD435" s="57" t="n"/>
      <c r="AE435" s="53" t="n"/>
      <c r="AF435" s="58" t="n"/>
      <c r="AG435" s="53" t="n"/>
      <c r="AH435" s="58" t="n"/>
      <c r="AI435" s="58" t="n"/>
      <c r="AJ435" s="48" t="n"/>
    </row>
    <row r="436" outlineLevel="1">
      <c r="A436" s="43" t="n">
        <v>46682</v>
      </c>
      <c r="B436" s="44">
        <f>CHOOSE(WEEKDAY(A436,2),"pon","wt","śr","czw","pt","sob","ndz")</f>
        <v/>
      </c>
      <c r="C436" s="45">
        <f>A436-WEEKDAY(A436,2)+1</f>
        <v/>
      </c>
      <c r="D436" s="44">
        <f>YEAR(A436)&amp;"-"&amp;TEXT(MONTH(A436),"00")</f>
        <v/>
      </c>
      <c r="E436" s="46" t="n"/>
      <c r="F436" s="46" t="n"/>
      <c r="G436" s="47" t="n"/>
      <c r="H436" s="48" t="n"/>
      <c r="I436" s="49" t="n"/>
      <c r="J436" s="47" t="n"/>
      <c r="K436" s="50">
        <f>IF(AND(H436="",I436="",COUNTIF('Zmiany planu'!$C$4:$C$1000,$A436)=0),"",1+COUNTIF('Zmiany planu'!$C$4:$C$1000,$A436))</f>
        <v/>
      </c>
      <c r="L436" s="51">
        <f>IF(COUNTIF('Zmiany planu'!$C$4:$C$1000,$A436)=0,IF(H436="","",H436),INDEX('Zmiany planu'!$G$4:$G$1000,MATCH(INT($A436)&amp;"#"&amp;COUNTIF('Zmiany planu'!$C$4:$C$1000,$A436),'Zmiany planu'!$L$4:$L$1000,0))&amp;"")</f>
        <v/>
      </c>
      <c r="M436" s="52">
        <f>IF(COUNTIF('Zmiany planu'!$C$4:$C$1000,$A436)=0,IF(I436="","",I436),IF(INDEX('Zmiany planu'!$H$4:$H$1000,MATCH(INT($A436)&amp;"#"&amp;COUNTIF('Zmiany planu'!$C$4:$C$1000,$A436),'Zmiany planu'!$L$4:$L$1000,0))="",0,INDEX('Zmiany planu'!$H$4:$H$1000,MATCH(INT($A436)&amp;"#"&amp;COUNTIF('Zmiany planu'!$C$4:$C$1000,$A436),'Zmiany planu'!$L$4:$L$1000,0))))</f>
        <v/>
      </c>
      <c r="N436" s="53" t="n"/>
      <c r="O436" s="53" t="n"/>
      <c r="P436" s="54" t="n"/>
      <c r="Q436" s="55" t="n"/>
      <c r="R436" s="56">
        <f>IF(AND(N(P436)&gt;0,N(Q436)&gt;0),Q436/P436,"")</f>
        <v/>
      </c>
      <c r="S436" s="53" t="n"/>
      <c r="T436" s="53" t="n"/>
      <c r="U436" s="44">
        <f>IF(OR(N(S436)=0,N('Ustawienia'!$B$19)=0),"",IFERROR("Z"&amp;MATCH(S436,'Ustawienia'!$C$23:$C$27,1),"&lt;Z1"))</f>
        <v/>
      </c>
      <c r="V436" s="53" t="n"/>
      <c r="W436" s="44">
        <f>IF(AND(N(V436)&gt;0,N(Q436)&gt;0),ROUND(V436*Q436*1440,0),"")</f>
        <v/>
      </c>
      <c r="X436" s="53" t="n"/>
      <c r="Y436" s="53" t="n"/>
      <c r="Z436" s="53" t="n"/>
      <c r="AA436" s="57" t="n"/>
      <c r="AB436" s="53" t="n"/>
      <c r="AC436" s="58" t="n"/>
      <c r="AD436" s="57" t="n"/>
      <c r="AE436" s="53" t="n"/>
      <c r="AF436" s="58" t="n"/>
      <c r="AG436" s="53" t="n"/>
      <c r="AH436" s="58" t="n"/>
      <c r="AI436" s="58" t="n"/>
      <c r="AJ436" s="48" t="n"/>
    </row>
    <row r="437" outlineLevel="1">
      <c r="A437" s="43" t="n">
        <v>46683</v>
      </c>
      <c r="B437" s="44">
        <f>CHOOSE(WEEKDAY(A437,2),"pon","wt","śr","czw","pt","sob","ndz")</f>
        <v/>
      </c>
      <c r="C437" s="45">
        <f>A437-WEEKDAY(A437,2)+1</f>
        <v/>
      </c>
      <c r="D437" s="44">
        <f>YEAR(A437)&amp;"-"&amp;TEXT(MONTH(A437),"00")</f>
        <v/>
      </c>
      <c r="E437" s="46" t="n"/>
      <c r="F437" s="46" t="n"/>
      <c r="G437" s="47" t="n"/>
      <c r="H437" s="48" t="n"/>
      <c r="I437" s="49" t="n"/>
      <c r="J437" s="47" t="n"/>
      <c r="K437" s="50">
        <f>IF(AND(H437="",I437="",COUNTIF('Zmiany planu'!$C$4:$C$1000,$A437)=0),"",1+COUNTIF('Zmiany planu'!$C$4:$C$1000,$A437))</f>
        <v/>
      </c>
      <c r="L437" s="51">
        <f>IF(COUNTIF('Zmiany planu'!$C$4:$C$1000,$A437)=0,IF(H437="","",H437),INDEX('Zmiany planu'!$G$4:$G$1000,MATCH(INT($A437)&amp;"#"&amp;COUNTIF('Zmiany planu'!$C$4:$C$1000,$A437),'Zmiany planu'!$L$4:$L$1000,0))&amp;"")</f>
        <v/>
      </c>
      <c r="M437" s="52">
        <f>IF(COUNTIF('Zmiany planu'!$C$4:$C$1000,$A437)=0,IF(I437="","",I437),IF(INDEX('Zmiany planu'!$H$4:$H$1000,MATCH(INT($A437)&amp;"#"&amp;COUNTIF('Zmiany planu'!$C$4:$C$1000,$A437),'Zmiany planu'!$L$4:$L$1000,0))="",0,INDEX('Zmiany planu'!$H$4:$H$1000,MATCH(INT($A437)&amp;"#"&amp;COUNTIF('Zmiany planu'!$C$4:$C$1000,$A437),'Zmiany planu'!$L$4:$L$1000,0))))</f>
        <v/>
      </c>
      <c r="N437" s="53" t="n"/>
      <c r="O437" s="53" t="n"/>
      <c r="P437" s="54" t="n"/>
      <c r="Q437" s="55" t="n"/>
      <c r="R437" s="56">
        <f>IF(AND(N(P437)&gt;0,N(Q437)&gt;0),Q437/P437,"")</f>
        <v/>
      </c>
      <c r="S437" s="53" t="n"/>
      <c r="T437" s="53" t="n"/>
      <c r="U437" s="44">
        <f>IF(OR(N(S437)=0,N('Ustawienia'!$B$19)=0),"",IFERROR("Z"&amp;MATCH(S437,'Ustawienia'!$C$23:$C$27,1),"&lt;Z1"))</f>
        <v/>
      </c>
      <c r="V437" s="53" t="n"/>
      <c r="W437" s="44">
        <f>IF(AND(N(V437)&gt;0,N(Q437)&gt;0),ROUND(V437*Q437*1440,0),"")</f>
        <v/>
      </c>
      <c r="X437" s="53" t="n"/>
      <c r="Y437" s="53" t="n"/>
      <c r="Z437" s="53" t="n"/>
      <c r="AA437" s="57" t="n"/>
      <c r="AB437" s="53" t="n"/>
      <c r="AC437" s="58" t="n"/>
      <c r="AD437" s="57" t="n"/>
      <c r="AE437" s="53" t="n"/>
      <c r="AF437" s="58" t="n"/>
      <c r="AG437" s="53" t="n"/>
      <c r="AH437" s="58" t="n"/>
      <c r="AI437" s="58" t="n"/>
      <c r="AJ437" s="48" t="n"/>
    </row>
    <row r="438" outlineLevel="1">
      <c r="A438" s="59" t="n">
        <v>46684</v>
      </c>
      <c r="B438" s="60">
        <f>CHOOSE(WEEKDAY(A438,2),"pon","wt","śr","czw","pt","sob","ndz")</f>
        <v/>
      </c>
      <c r="C438" s="61">
        <f>A438-WEEKDAY(A438,2)+1</f>
        <v/>
      </c>
      <c r="D438" s="60">
        <f>YEAR(A438)&amp;"-"&amp;TEXT(MONTH(A438),"00")</f>
        <v/>
      </c>
      <c r="E438" s="62">
        <f>SUMIFS($M$4:$M$1200,$C$4:$C$1200,$C438)</f>
        <v/>
      </c>
      <c r="F438" s="62">
        <f>SUMIFS($P$4:$P$1200,$C$4:$C$1200,$C438)</f>
        <v/>
      </c>
      <c r="G438" s="63" t="n"/>
      <c r="H438" s="64" t="n"/>
      <c r="I438" s="65" t="n"/>
      <c r="J438" s="63" t="n"/>
      <c r="K438" s="66">
        <f>IF(AND(H438="",I438="",COUNTIF('Zmiany planu'!$C$4:$C$1000,$A438)=0),"",1+COUNTIF('Zmiany planu'!$C$4:$C$1000,$A438))</f>
        <v/>
      </c>
      <c r="L438" s="67">
        <f>IF(COUNTIF('Zmiany planu'!$C$4:$C$1000,$A438)=0,IF(H438="","",H438),INDEX('Zmiany planu'!$G$4:$G$1000,MATCH(INT($A438)&amp;"#"&amp;COUNTIF('Zmiany planu'!$C$4:$C$1000,$A438),'Zmiany planu'!$L$4:$L$1000,0))&amp;"")</f>
        <v/>
      </c>
      <c r="M438" s="68">
        <f>IF(COUNTIF('Zmiany planu'!$C$4:$C$1000,$A438)=0,IF(I438="","",I438),IF(INDEX('Zmiany planu'!$H$4:$H$1000,MATCH(INT($A438)&amp;"#"&amp;COUNTIF('Zmiany planu'!$C$4:$C$1000,$A438),'Zmiany planu'!$L$4:$L$1000,0))="",0,INDEX('Zmiany planu'!$H$4:$H$1000,MATCH(INT($A438)&amp;"#"&amp;COUNTIF('Zmiany planu'!$C$4:$C$1000,$A438),'Zmiany planu'!$L$4:$L$1000,0))))</f>
        <v/>
      </c>
      <c r="N438" s="69" t="n"/>
      <c r="O438" s="69" t="n"/>
      <c r="P438" s="70" t="n"/>
      <c r="Q438" s="71" t="n"/>
      <c r="R438" s="72">
        <f>IF(AND(N(P438)&gt;0,N(Q438)&gt;0),Q438/P438,"")</f>
        <v/>
      </c>
      <c r="S438" s="69" t="n"/>
      <c r="T438" s="69" t="n"/>
      <c r="U438" s="60">
        <f>IF(OR(N(S438)=0,N('Ustawienia'!$B$19)=0),"",IFERROR("Z"&amp;MATCH(S438,'Ustawienia'!$C$23:$C$27,1),"&lt;Z1"))</f>
        <v/>
      </c>
      <c r="V438" s="69" t="n"/>
      <c r="W438" s="60">
        <f>IF(AND(N(V438)&gt;0,N(Q438)&gt;0),ROUND(V438*Q438*1440,0),"")</f>
        <v/>
      </c>
      <c r="X438" s="69" t="n"/>
      <c r="Y438" s="69" t="n"/>
      <c r="Z438" s="69" t="n"/>
      <c r="AA438" s="73" t="n"/>
      <c r="AB438" s="69" t="n"/>
      <c r="AC438" s="74" t="n"/>
      <c r="AD438" s="73" t="n"/>
      <c r="AE438" s="69" t="n"/>
      <c r="AF438" s="74" t="n"/>
      <c r="AG438" s="69" t="n"/>
      <c r="AH438" s="74" t="n"/>
      <c r="AI438" s="74" t="n"/>
      <c r="AJ438" s="64" t="n"/>
    </row>
    <row r="439" outlineLevel="1">
      <c r="A439" s="43" t="n">
        <v>46685</v>
      </c>
      <c r="B439" s="44">
        <f>CHOOSE(WEEKDAY(A439,2),"pon","wt","śr","czw","pt","sob","ndz")</f>
        <v/>
      </c>
      <c r="C439" s="45">
        <f>A439-WEEKDAY(A439,2)+1</f>
        <v/>
      </c>
      <c r="D439" s="44">
        <f>YEAR(A439)&amp;"-"&amp;TEXT(MONTH(A439),"00")</f>
        <v/>
      </c>
      <c r="E439" s="46" t="n"/>
      <c r="F439" s="46" t="n"/>
      <c r="G439" s="47" t="n"/>
      <c r="H439" s="48" t="n"/>
      <c r="I439" s="49" t="n"/>
      <c r="J439" s="47" t="n"/>
      <c r="K439" s="50">
        <f>IF(AND(H439="",I439="",COUNTIF('Zmiany planu'!$C$4:$C$1000,$A439)=0),"",1+COUNTIF('Zmiany planu'!$C$4:$C$1000,$A439))</f>
        <v/>
      </c>
      <c r="L439" s="51">
        <f>IF(COUNTIF('Zmiany planu'!$C$4:$C$1000,$A439)=0,IF(H439="","",H439),INDEX('Zmiany planu'!$G$4:$G$1000,MATCH(INT($A439)&amp;"#"&amp;COUNTIF('Zmiany planu'!$C$4:$C$1000,$A439),'Zmiany planu'!$L$4:$L$1000,0))&amp;"")</f>
        <v/>
      </c>
      <c r="M439" s="52">
        <f>IF(COUNTIF('Zmiany planu'!$C$4:$C$1000,$A439)=0,IF(I439="","",I439),IF(INDEX('Zmiany planu'!$H$4:$H$1000,MATCH(INT($A439)&amp;"#"&amp;COUNTIF('Zmiany planu'!$C$4:$C$1000,$A439),'Zmiany planu'!$L$4:$L$1000,0))="",0,INDEX('Zmiany planu'!$H$4:$H$1000,MATCH(INT($A439)&amp;"#"&amp;COUNTIF('Zmiany planu'!$C$4:$C$1000,$A439),'Zmiany planu'!$L$4:$L$1000,0))))</f>
        <v/>
      </c>
      <c r="N439" s="53" t="n"/>
      <c r="O439" s="53" t="n"/>
      <c r="P439" s="54" t="n"/>
      <c r="Q439" s="55" t="n"/>
      <c r="R439" s="56">
        <f>IF(AND(N(P439)&gt;0,N(Q439)&gt;0),Q439/P439,"")</f>
        <v/>
      </c>
      <c r="S439" s="53" t="n"/>
      <c r="T439" s="53" t="n"/>
      <c r="U439" s="44">
        <f>IF(OR(N(S439)=0,N('Ustawienia'!$B$19)=0),"",IFERROR("Z"&amp;MATCH(S439,'Ustawienia'!$C$23:$C$27,1),"&lt;Z1"))</f>
        <v/>
      </c>
      <c r="V439" s="53" t="n"/>
      <c r="W439" s="44">
        <f>IF(AND(N(V439)&gt;0,N(Q439)&gt;0),ROUND(V439*Q439*1440,0),"")</f>
        <v/>
      </c>
      <c r="X439" s="53" t="n"/>
      <c r="Y439" s="53" t="n"/>
      <c r="Z439" s="53" t="n"/>
      <c r="AA439" s="57" t="n"/>
      <c r="AB439" s="53" t="n"/>
      <c r="AC439" s="58" t="n"/>
      <c r="AD439" s="57" t="n"/>
      <c r="AE439" s="53" t="n"/>
      <c r="AF439" s="58" t="n"/>
      <c r="AG439" s="53" t="n"/>
      <c r="AH439" s="58" t="n"/>
      <c r="AI439" s="58" t="n"/>
      <c r="AJ439" s="48" t="n"/>
    </row>
    <row r="440" outlineLevel="1">
      <c r="A440" s="43" t="n">
        <v>46686</v>
      </c>
      <c r="B440" s="44">
        <f>CHOOSE(WEEKDAY(A440,2),"pon","wt","śr","czw","pt","sob","ndz")</f>
        <v/>
      </c>
      <c r="C440" s="45">
        <f>A440-WEEKDAY(A440,2)+1</f>
        <v/>
      </c>
      <c r="D440" s="44">
        <f>YEAR(A440)&amp;"-"&amp;TEXT(MONTH(A440),"00")</f>
        <v/>
      </c>
      <c r="E440" s="46" t="n"/>
      <c r="F440" s="46" t="n"/>
      <c r="G440" s="47" t="n"/>
      <c r="H440" s="48" t="n"/>
      <c r="I440" s="49" t="n"/>
      <c r="J440" s="47" t="n"/>
      <c r="K440" s="50">
        <f>IF(AND(H440="",I440="",COUNTIF('Zmiany planu'!$C$4:$C$1000,$A440)=0),"",1+COUNTIF('Zmiany planu'!$C$4:$C$1000,$A440))</f>
        <v/>
      </c>
      <c r="L440" s="51">
        <f>IF(COUNTIF('Zmiany planu'!$C$4:$C$1000,$A440)=0,IF(H440="","",H440),INDEX('Zmiany planu'!$G$4:$G$1000,MATCH(INT($A440)&amp;"#"&amp;COUNTIF('Zmiany planu'!$C$4:$C$1000,$A440),'Zmiany planu'!$L$4:$L$1000,0))&amp;"")</f>
        <v/>
      </c>
      <c r="M440" s="52">
        <f>IF(COUNTIF('Zmiany planu'!$C$4:$C$1000,$A440)=0,IF(I440="","",I440),IF(INDEX('Zmiany planu'!$H$4:$H$1000,MATCH(INT($A440)&amp;"#"&amp;COUNTIF('Zmiany planu'!$C$4:$C$1000,$A440),'Zmiany planu'!$L$4:$L$1000,0))="",0,INDEX('Zmiany planu'!$H$4:$H$1000,MATCH(INT($A440)&amp;"#"&amp;COUNTIF('Zmiany planu'!$C$4:$C$1000,$A440),'Zmiany planu'!$L$4:$L$1000,0))))</f>
        <v/>
      </c>
      <c r="N440" s="53" t="n"/>
      <c r="O440" s="53" t="n"/>
      <c r="P440" s="54" t="n"/>
      <c r="Q440" s="55" t="n"/>
      <c r="R440" s="56">
        <f>IF(AND(N(P440)&gt;0,N(Q440)&gt;0),Q440/P440,"")</f>
        <v/>
      </c>
      <c r="S440" s="53" t="n"/>
      <c r="T440" s="53" t="n"/>
      <c r="U440" s="44">
        <f>IF(OR(N(S440)=0,N('Ustawienia'!$B$19)=0),"",IFERROR("Z"&amp;MATCH(S440,'Ustawienia'!$C$23:$C$27,1),"&lt;Z1"))</f>
        <v/>
      </c>
      <c r="V440" s="53" t="n"/>
      <c r="W440" s="44">
        <f>IF(AND(N(V440)&gt;0,N(Q440)&gt;0),ROUND(V440*Q440*1440,0),"")</f>
        <v/>
      </c>
      <c r="X440" s="53" t="n"/>
      <c r="Y440" s="53" t="n"/>
      <c r="Z440" s="53" t="n"/>
      <c r="AA440" s="57" t="n"/>
      <c r="AB440" s="53" t="n"/>
      <c r="AC440" s="58" t="n"/>
      <c r="AD440" s="57" t="n"/>
      <c r="AE440" s="53" t="n"/>
      <c r="AF440" s="58" t="n"/>
      <c r="AG440" s="53" t="n"/>
      <c r="AH440" s="58" t="n"/>
      <c r="AI440" s="58" t="n"/>
      <c r="AJ440" s="48" t="n"/>
    </row>
    <row r="441" outlineLevel="1">
      <c r="A441" s="43" t="n">
        <v>46687</v>
      </c>
      <c r="B441" s="44">
        <f>CHOOSE(WEEKDAY(A441,2),"pon","wt","śr","czw","pt","sob","ndz")</f>
        <v/>
      </c>
      <c r="C441" s="45">
        <f>A441-WEEKDAY(A441,2)+1</f>
        <v/>
      </c>
      <c r="D441" s="44">
        <f>YEAR(A441)&amp;"-"&amp;TEXT(MONTH(A441),"00")</f>
        <v/>
      </c>
      <c r="E441" s="46" t="n"/>
      <c r="F441" s="46" t="n"/>
      <c r="G441" s="47" t="n"/>
      <c r="H441" s="48" t="n"/>
      <c r="I441" s="49" t="n"/>
      <c r="J441" s="47" t="n"/>
      <c r="K441" s="50">
        <f>IF(AND(H441="",I441="",COUNTIF('Zmiany planu'!$C$4:$C$1000,$A441)=0),"",1+COUNTIF('Zmiany planu'!$C$4:$C$1000,$A441))</f>
        <v/>
      </c>
      <c r="L441" s="51">
        <f>IF(COUNTIF('Zmiany planu'!$C$4:$C$1000,$A441)=0,IF(H441="","",H441),INDEX('Zmiany planu'!$G$4:$G$1000,MATCH(INT($A441)&amp;"#"&amp;COUNTIF('Zmiany planu'!$C$4:$C$1000,$A441),'Zmiany planu'!$L$4:$L$1000,0))&amp;"")</f>
        <v/>
      </c>
      <c r="M441" s="52">
        <f>IF(COUNTIF('Zmiany planu'!$C$4:$C$1000,$A441)=0,IF(I441="","",I441),IF(INDEX('Zmiany planu'!$H$4:$H$1000,MATCH(INT($A441)&amp;"#"&amp;COUNTIF('Zmiany planu'!$C$4:$C$1000,$A441),'Zmiany planu'!$L$4:$L$1000,0))="",0,INDEX('Zmiany planu'!$H$4:$H$1000,MATCH(INT($A441)&amp;"#"&amp;COUNTIF('Zmiany planu'!$C$4:$C$1000,$A441),'Zmiany planu'!$L$4:$L$1000,0))))</f>
        <v/>
      </c>
      <c r="N441" s="53" t="n"/>
      <c r="O441" s="53" t="n"/>
      <c r="P441" s="54" t="n"/>
      <c r="Q441" s="55" t="n"/>
      <c r="R441" s="56">
        <f>IF(AND(N(P441)&gt;0,N(Q441)&gt;0),Q441/P441,"")</f>
        <v/>
      </c>
      <c r="S441" s="53" t="n"/>
      <c r="T441" s="53" t="n"/>
      <c r="U441" s="44">
        <f>IF(OR(N(S441)=0,N('Ustawienia'!$B$19)=0),"",IFERROR("Z"&amp;MATCH(S441,'Ustawienia'!$C$23:$C$27,1),"&lt;Z1"))</f>
        <v/>
      </c>
      <c r="V441" s="53" t="n"/>
      <c r="W441" s="44">
        <f>IF(AND(N(V441)&gt;0,N(Q441)&gt;0),ROUND(V441*Q441*1440,0),"")</f>
        <v/>
      </c>
      <c r="X441" s="53" t="n"/>
      <c r="Y441" s="53" t="n"/>
      <c r="Z441" s="53" t="n"/>
      <c r="AA441" s="57" t="n"/>
      <c r="AB441" s="53" t="n"/>
      <c r="AC441" s="58" t="n"/>
      <c r="AD441" s="57" t="n"/>
      <c r="AE441" s="53" t="n"/>
      <c r="AF441" s="58" t="n"/>
      <c r="AG441" s="53" t="n"/>
      <c r="AH441" s="58" t="n"/>
      <c r="AI441" s="58" t="n"/>
      <c r="AJ441" s="48" t="n"/>
    </row>
    <row r="442" outlineLevel="1">
      <c r="A442" s="43" t="n">
        <v>46688</v>
      </c>
      <c r="B442" s="44">
        <f>CHOOSE(WEEKDAY(A442,2),"pon","wt","śr","czw","pt","sob","ndz")</f>
        <v/>
      </c>
      <c r="C442" s="45">
        <f>A442-WEEKDAY(A442,2)+1</f>
        <v/>
      </c>
      <c r="D442" s="44">
        <f>YEAR(A442)&amp;"-"&amp;TEXT(MONTH(A442),"00")</f>
        <v/>
      </c>
      <c r="E442" s="46" t="n"/>
      <c r="F442" s="46" t="n"/>
      <c r="G442" s="47" t="n"/>
      <c r="H442" s="48" t="n"/>
      <c r="I442" s="49" t="n"/>
      <c r="J442" s="47" t="n"/>
      <c r="K442" s="50">
        <f>IF(AND(H442="",I442="",COUNTIF('Zmiany planu'!$C$4:$C$1000,$A442)=0),"",1+COUNTIF('Zmiany planu'!$C$4:$C$1000,$A442))</f>
        <v/>
      </c>
      <c r="L442" s="51">
        <f>IF(COUNTIF('Zmiany planu'!$C$4:$C$1000,$A442)=0,IF(H442="","",H442),INDEX('Zmiany planu'!$G$4:$G$1000,MATCH(INT($A442)&amp;"#"&amp;COUNTIF('Zmiany planu'!$C$4:$C$1000,$A442),'Zmiany planu'!$L$4:$L$1000,0))&amp;"")</f>
        <v/>
      </c>
      <c r="M442" s="52">
        <f>IF(COUNTIF('Zmiany planu'!$C$4:$C$1000,$A442)=0,IF(I442="","",I442),IF(INDEX('Zmiany planu'!$H$4:$H$1000,MATCH(INT($A442)&amp;"#"&amp;COUNTIF('Zmiany planu'!$C$4:$C$1000,$A442),'Zmiany planu'!$L$4:$L$1000,0))="",0,INDEX('Zmiany planu'!$H$4:$H$1000,MATCH(INT($A442)&amp;"#"&amp;COUNTIF('Zmiany planu'!$C$4:$C$1000,$A442),'Zmiany planu'!$L$4:$L$1000,0))))</f>
        <v/>
      </c>
      <c r="N442" s="53" t="n"/>
      <c r="O442" s="53" t="n"/>
      <c r="P442" s="54" t="n"/>
      <c r="Q442" s="55" t="n"/>
      <c r="R442" s="56">
        <f>IF(AND(N(P442)&gt;0,N(Q442)&gt;0),Q442/P442,"")</f>
        <v/>
      </c>
      <c r="S442" s="53" t="n"/>
      <c r="T442" s="53" t="n"/>
      <c r="U442" s="44">
        <f>IF(OR(N(S442)=0,N('Ustawienia'!$B$19)=0),"",IFERROR("Z"&amp;MATCH(S442,'Ustawienia'!$C$23:$C$27,1),"&lt;Z1"))</f>
        <v/>
      </c>
      <c r="V442" s="53" t="n"/>
      <c r="W442" s="44">
        <f>IF(AND(N(V442)&gt;0,N(Q442)&gt;0),ROUND(V442*Q442*1440,0),"")</f>
        <v/>
      </c>
      <c r="X442" s="53" t="n"/>
      <c r="Y442" s="53" t="n"/>
      <c r="Z442" s="53" t="n"/>
      <c r="AA442" s="57" t="n"/>
      <c r="AB442" s="53" t="n"/>
      <c r="AC442" s="58" t="n"/>
      <c r="AD442" s="57" t="n"/>
      <c r="AE442" s="53" t="n"/>
      <c r="AF442" s="58" t="n"/>
      <c r="AG442" s="53" t="n"/>
      <c r="AH442" s="58" t="n"/>
      <c r="AI442" s="58" t="n"/>
      <c r="AJ442" s="48" t="n"/>
    </row>
    <row r="443" outlineLevel="1">
      <c r="A443" s="43" t="n">
        <v>46689</v>
      </c>
      <c r="B443" s="44">
        <f>CHOOSE(WEEKDAY(A443,2),"pon","wt","śr","czw","pt","sob","ndz")</f>
        <v/>
      </c>
      <c r="C443" s="45">
        <f>A443-WEEKDAY(A443,2)+1</f>
        <v/>
      </c>
      <c r="D443" s="44">
        <f>YEAR(A443)&amp;"-"&amp;TEXT(MONTH(A443),"00")</f>
        <v/>
      </c>
      <c r="E443" s="46" t="n"/>
      <c r="F443" s="46" t="n"/>
      <c r="G443" s="47" t="n"/>
      <c r="H443" s="48" t="n"/>
      <c r="I443" s="49" t="n"/>
      <c r="J443" s="47" t="n"/>
      <c r="K443" s="50">
        <f>IF(AND(H443="",I443="",COUNTIF('Zmiany planu'!$C$4:$C$1000,$A443)=0),"",1+COUNTIF('Zmiany planu'!$C$4:$C$1000,$A443))</f>
        <v/>
      </c>
      <c r="L443" s="51">
        <f>IF(COUNTIF('Zmiany planu'!$C$4:$C$1000,$A443)=0,IF(H443="","",H443),INDEX('Zmiany planu'!$G$4:$G$1000,MATCH(INT($A443)&amp;"#"&amp;COUNTIF('Zmiany planu'!$C$4:$C$1000,$A443),'Zmiany planu'!$L$4:$L$1000,0))&amp;"")</f>
        <v/>
      </c>
      <c r="M443" s="52">
        <f>IF(COUNTIF('Zmiany planu'!$C$4:$C$1000,$A443)=0,IF(I443="","",I443),IF(INDEX('Zmiany planu'!$H$4:$H$1000,MATCH(INT($A443)&amp;"#"&amp;COUNTIF('Zmiany planu'!$C$4:$C$1000,$A443),'Zmiany planu'!$L$4:$L$1000,0))="",0,INDEX('Zmiany planu'!$H$4:$H$1000,MATCH(INT($A443)&amp;"#"&amp;COUNTIF('Zmiany planu'!$C$4:$C$1000,$A443),'Zmiany planu'!$L$4:$L$1000,0))))</f>
        <v/>
      </c>
      <c r="N443" s="53" t="n"/>
      <c r="O443" s="53" t="n"/>
      <c r="P443" s="54" t="n"/>
      <c r="Q443" s="55" t="n"/>
      <c r="R443" s="56">
        <f>IF(AND(N(P443)&gt;0,N(Q443)&gt;0),Q443/P443,"")</f>
        <v/>
      </c>
      <c r="S443" s="53" t="n"/>
      <c r="T443" s="53" t="n"/>
      <c r="U443" s="44">
        <f>IF(OR(N(S443)=0,N('Ustawienia'!$B$19)=0),"",IFERROR("Z"&amp;MATCH(S443,'Ustawienia'!$C$23:$C$27,1),"&lt;Z1"))</f>
        <v/>
      </c>
      <c r="V443" s="53" t="n"/>
      <c r="W443" s="44">
        <f>IF(AND(N(V443)&gt;0,N(Q443)&gt;0),ROUND(V443*Q443*1440,0),"")</f>
        <v/>
      </c>
      <c r="X443" s="53" t="n"/>
      <c r="Y443" s="53" t="n"/>
      <c r="Z443" s="53" t="n"/>
      <c r="AA443" s="57" t="n"/>
      <c r="AB443" s="53" t="n"/>
      <c r="AC443" s="58" t="n"/>
      <c r="AD443" s="57" t="n"/>
      <c r="AE443" s="53" t="n"/>
      <c r="AF443" s="58" t="n"/>
      <c r="AG443" s="53" t="n"/>
      <c r="AH443" s="58" t="n"/>
      <c r="AI443" s="58" t="n"/>
      <c r="AJ443" s="48" t="n"/>
    </row>
    <row r="444" outlineLevel="1">
      <c r="A444" s="43" t="n">
        <v>46690</v>
      </c>
      <c r="B444" s="44">
        <f>CHOOSE(WEEKDAY(A444,2),"pon","wt","śr","czw","pt","sob","ndz")</f>
        <v/>
      </c>
      <c r="C444" s="45">
        <f>A444-WEEKDAY(A444,2)+1</f>
        <v/>
      </c>
      <c r="D444" s="44">
        <f>YEAR(A444)&amp;"-"&amp;TEXT(MONTH(A444),"00")</f>
        <v/>
      </c>
      <c r="E444" s="46" t="n"/>
      <c r="F444" s="46" t="n"/>
      <c r="G444" s="47" t="n"/>
      <c r="H444" s="48" t="n"/>
      <c r="I444" s="49" t="n"/>
      <c r="J444" s="47" t="n"/>
      <c r="K444" s="50">
        <f>IF(AND(H444="",I444="",COUNTIF('Zmiany planu'!$C$4:$C$1000,$A444)=0),"",1+COUNTIF('Zmiany planu'!$C$4:$C$1000,$A444))</f>
        <v/>
      </c>
      <c r="L444" s="51">
        <f>IF(COUNTIF('Zmiany planu'!$C$4:$C$1000,$A444)=0,IF(H444="","",H444),INDEX('Zmiany planu'!$G$4:$G$1000,MATCH(INT($A444)&amp;"#"&amp;COUNTIF('Zmiany planu'!$C$4:$C$1000,$A444),'Zmiany planu'!$L$4:$L$1000,0))&amp;"")</f>
        <v/>
      </c>
      <c r="M444" s="52">
        <f>IF(COUNTIF('Zmiany planu'!$C$4:$C$1000,$A444)=0,IF(I444="","",I444),IF(INDEX('Zmiany planu'!$H$4:$H$1000,MATCH(INT($A444)&amp;"#"&amp;COUNTIF('Zmiany planu'!$C$4:$C$1000,$A444),'Zmiany planu'!$L$4:$L$1000,0))="",0,INDEX('Zmiany planu'!$H$4:$H$1000,MATCH(INT($A444)&amp;"#"&amp;COUNTIF('Zmiany planu'!$C$4:$C$1000,$A444),'Zmiany planu'!$L$4:$L$1000,0))))</f>
        <v/>
      </c>
      <c r="N444" s="53" t="n"/>
      <c r="O444" s="53" t="n"/>
      <c r="P444" s="54" t="n"/>
      <c r="Q444" s="55" t="n"/>
      <c r="R444" s="56">
        <f>IF(AND(N(P444)&gt;0,N(Q444)&gt;0),Q444/P444,"")</f>
        <v/>
      </c>
      <c r="S444" s="53" t="n"/>
      <c r="T444" s="53" t="n"/>
      <c r="U444" s="44">
        <f>IF(OR(N(S444)=0,N('Ustawienia'!$B$19)=0),"",IFERROR("Z"&amp;MATCH(S444,'Ustawienia'!$C$23:$C$27,1),"&lt;Z1"))</f>
        <v/>
      </c>
      <c r="V444" s="53" t="n"/>
      <c r="W444" s="44">
        <f>IF(AND(N(V444)&gt;0,N(Q444)&gt;0),ROUND(V444*Q444*1440,0),"")</f>
        <v/>
      </c>
      <c r="X444" s="53" t="n"/>
      <c r="Y444" s="53" t="n"/>
      <c r="Z444" s="53" t="n"/>
      <c r="AA444" s="57" t="n"/>
      <c r="AB444" s="53" t="n"/>
      <c r="AC444" s="58" t="n"/>
      <c r="AD444" s="57" t="n"/>
      <c r="AE444" s="53" t="n"/>
      <c r="AF444" s="58" t="n"/>
      <c r="AG444" s="53" t="n"/>
      <c r="AH444" s="58" t="n"/>
      <c r="AI444" s="58" t="n"/>
      <c r="AJ444" s="48" t="n"/>
    </row>
    <row r="445" outlineLevel="1">
      <c r="A445" s="59" t="n">
        <v>46691</v>
      </c>
      <c r="B445" s="60">
        <f>CHOOSE(WEEKDAY(A445,2),"pon","wt","śr","czw","pt","sob","ndz")</f>
        <v/>
      </c>
      <c r="C445" s="61">
        <f>A445-WEEKDAY(A445,2)+1</f>
        <v/>
      </c>
      <c r="D445" s="60">
        <f>YEAR(A445)&amp;"-"&amp;TEXT(MONTH(A445),"00")</f>
        <v/>
      </c>
      <c r="E445" s="62">
        <f>SUMIFS($M$4:$M$1200,$C$4:$C$1200,$C445)</f>
        <v/>
      </c>
      <c r="F445" s="62">
        <f>SUMIFS($P$4:$P$1200,$C$4:$C$1200,$C445)</f>
        <v/>
      </c>
      <c r="G445" s="63" t="n"/>
      <c r="H445" s="64" t="n"/>
      <c r="I445" s="65" t="n"/>
      <c r="J445" s="63" t="n"/>
      <c r="K445" s="66">
        <f>IF(AND(H445="",I445="",COUNTIF('Zmiany planu'!$C$4:$C$1000,$A445)=0),"",1+COUNTIF('Zmiany planu'!$C$4:$C$1000,$A445))</f>
        <v/>
      </c>
      <c r="L445" s="67">
        <f>IF(COUNTIF('Zmiany planu'!$C$4:$C$1000,$A445)=0,IF(H445="","",H445),INDEX('Zmiany planu'!$G$4:$G$1000,MATCH(INT($A445)&amp;"#"&amp;COUNTIF('Zmiany planu'!$C$4:$C$1000,$A445),'Zmiany planu'!$L$4:$L$1000,0))&amp;"")</f>
        <v/>
      </c>
      <c r="M445" s="68">
        <f>IF(COUNTIF('Zmiany planu'!$C$4:$C$1000,$A445)=0,IF(I445="","",I445),IF(INDEX('Zmiany planu'!$H$4:$H$1000,MATCH(INT($A445)&amp;"#"&amp;COUNTIF('Zmiany planu'!$C$4:$C$1000,$A445),'Zmiany planu'!$L$4:$L$1000,0))="",0,INDEX('Zmiany planu'!$H$4:$H$1000,MATCH(INT($A445)&amp;"#"&amp;COUNTIF('Zmiany planu'!$C$4:$C$1000,$A445),'Zmiany planu'!$L$4:$L$1000,0))))</f>
        <v/>
      </c>
      <c r="N445" s="69" t="n"/>
      <c r="O445" s="69" t="n"/>
      <c r="P445" s="70" t="n"/>
      <c r="Q445" s="71" t="n"/>
      <c r="R445" s="72">
        <f>IF(AND(N(P445)&gt;0,N(Q445)&gt;0),Q445/P445,"")</f>
        <v/>
      </c>
      <c r="S445" s="69" t="n"/>
      <c r="T445" s="69" t="n"/>
      <c r="U445" s="60">
        <f>IF(OR(N(S445)=0,N('Ustawienia'!$B$19)=0),"",IFERROR("Z"&amp;MATCH(S445,'Ustawienia'!$C$23:$C$27,1),"&lt;Z1"))</f>
        <v/>
      </c>
      <c r="V445" s="69" t="n"/>
      <c r="W445" s="60">
        <f>IF(AND(N(V445)&gt;0,N(Q445)&gt;0),ROUND(V445*Q445*1440,0),"")</f>
        <v/>
      </c>
      <c r="X445" s="69" t="n"/>
      <c r="Y445" s="69" t="n"/>
      <c r="Z445" s="69" t="n"/>
      <c r="AA445" s="73" t="n"/>
      <c r="AB445" s="69" t="n"/>
      <c r="AC445" s="74" t="n"/>
      <c r="AD445" s="73" t="n"/>
      <c r="AE445" s="69" t="n"/>
      <c r="AF445" s="74" t="n"/>
      <c r="AG445" s="69" t="n"/>
      <c r="AH445" s="74" t="n"/>
      <c r="AI445" s="74" t="n"/>
      <c r="AJ445" s="64" t="n"/>
    </row>
    <row r="446" ht="22" customHeight="1">
      <c r="A446" s="40" t="inlineStr">
        <is>
          <t>11.2027</t>
        </is>
      </c>
      <c r="B446" s="40" t="n"/>
      <c r="C446" s="40" t="n"/>
      <c r="D446" s="40" t="inlineStr">
        <is>
          <t>2027-11</t>
        </is>
      </c>
      <c r="E446" s="41">
        <f>SUMIFS($M$4:$M$1200,$D$4:$D$1200,$D446)</f>
        <v/>
      </c>
      <c r="F446" s="41">
        <f>SUMIFS($P$4:$P$1200,$D$4:$D$1200,$D446)</f>
        <v/>
      </c>
      <c r="G446" s="40" t="n"/>
      <c r="H446" s="42" t="inlineStr">
        <is>
          <t>LISTOPAD 2027</t>
        </is>
      </c>
      <c r="I446" s="40" t="n"/>
      <c r="J446" s="40" t="n"/>
      <c r="K446" s="40" t="n"/>
      <c r="L446" s="40">
        <f>IF(E446&gt;0,"Realizacja miesiąca: "&amp;ROUND(F446/E446*100,0)&amp;"%  ·  treningi: "&amp;COUNTIFS($D$4:$D$1200,$D446,$P$4:$P$1200,"&gt;0")&amp;"  ·  zmiany planu: "&amp;COUNTIFS('Zmiany planu'!$M$4:$M$1000,$D446),"")</f>
        <v/>
      </c>
      <c r="M446" s="40" t="n"/>
      <c r="N446" s="40" t="n"/>
      <c r="O446" s="40" t="n"/>
      <c r="P446" s="40" t="n"/>
      <c r="Q446" s="40" t="n"/>
      <c r="R446" s="40" t="n"/>
      <c r="S446" s="40" t="n"/>
      <c r="T446" s="40" t="n"/>
      <c r="U446" s="40" t="n"/>
      <c r="V446" s="40" t="n"/>
      <c r="W446" s="40" t="n"/>
      <c r="X446" s="40" t="n"/>
      <c r="Y446" s="40" t="n"/>
      <c r="Z446" s="40" t="n"/>
      <c r="AA446" s="40" t="n"/>
      <c r="AB446" s="40" t="n"/>
      <c r="AC446" s="40" t="n"/>
      <c r="AD446" s="40" t="n"/>
      <c r="AE446" s="40" t="n"/>
      <c r="AF446" s="40" t="n"/>
      <c r="AG446" s="40" t="n"/>
      <c r="AH446" s="40" t="n"/>
      <c r="AI446" s="40" t="n"/>
      <c r="AJ446" s="40" t="n"/>
    </row>
    <row r="447" outlineLevel="1">
      <c r="A447" s="43" t="n">
        <v>46692</v>
      </c>
      <c r="B447" s="44">
        <f>CHOOSE(WEEKDAY(A447,2),"pon","wt","śr","czw","pt","sob","ndz")</f>
        <v/>
      </c>
      <c r="C447" s="45">
        <f>A447-WEEKDAY(A447,2)+1</f>
        <v/>
      </c>
      <c r="D447" s="44">
        <f>YEAR(A447)&amp;"-"&amp;TEXT(MONTH(A447),"00")</f>
        <v/>
      </c>
      <c r="E447" s="46" t="n"/>
      <c r="F447" s="46" t="n"/>
      <c r="G447" s="47" t="n"/>
      <c r="H447" s="48" t="n"/>
      <c r="I447" s="49" t="n"/>
      <c r="J447" s="47" t="n"/>
      <c r="K447" s="50">
        <f>IF(AND(H447="",I447="",COUNTIF('Zmiany planu'!$C$4:$C$1000,$A447)=0),"",1+COUNTIF('Zmiany planu'!$C$4:$C$1000,$A447))</f>
        <v/>
      </c>
      <c r="L447" s="51">
        <f>IF(COUNTIF('Zmiany planu'!$C$4:$C$1000,$A447)=0,IF(H447="","",H447),INDEX('Zmiany planu'!$G$4:$G$1000,MATCH(INT($A447)&amp;"#"&amp;COUNTIF('Zmiany planu'!$C$4:$C$1000,$A447),'Zmiany planu'!$L$4:$L$1000,0))&amp;"")</f>
        <v/>
      </c>
      <c r="M447" s="52">
        <f>IF(COUNTIF('Zmiany planu'!$C$4:$C$1000,$A447)=0,IF(I447="","",I447),IF(INDEX('Zmiany planu'!$H$4:$H$1000,MATCH(INT($A447)&amp;"#"&amp;COUNTIF('Zmiany planu'!$C$4:$C$1000,$A447),'Zmiany planu'!$L$4:$L$1000,0))="",0,INDEX('Zmiany planu'!$H$4:$H$1000,MATCH(INT($A447)&amp;"#"&amp;COUNTIF('Zmiany planu'!$C$4:$C$1000,$A447),'Zmiany planu'!$L$4:$L$1000,0))))</f>
        <v/>
      </c>
      <c r="N447" s="53" t="n"/>
      <c r="O447" s="53" t="n"/>
      <c r="P447" s="54" t="n"/>
      <c r="Q447" s="55" t="n"/>
      <c r="R447" s="56">
        <f>IF(AND(N(P447)&gt;0,N(Q447)&gt;0),Q447/P447,"")</f>
        <v/>
      </c>
      <c r="S447" s="53" t="n"/>
      <c r="T447" s="53" t="n"/>
      <c r="U447" s="44">
        <f>IF(OR(N(S447)=0,N('Ustawienia'!$B$19)=0),"",IFERROR("Z"&amp;MATCH(S447,'Ustawienia'!$C$23:$C$27,1),"&lt;Z1"))</f>
        <v/>
      </c>
      <c r="V447" s="53" t="n"/>
      <c r="W447" s="44">
        <f>IF(AND(N(V447)&gt;0,N(Q447)&gt;0),ROUND(V447*Q447*1440,0),"")</f>
        <v/>
      </c>
      <c r="X447" s="53" t="n"/>
      <c r="Y447" s="53" t="n"/>
      <c r="Z447" s="53" t="n"/>
      <c r="AA447" s="57" t="n"/>
      <c r="AB447" s="53" t="n"/>
      <c r="AC447" s="58" t="n"/>
      <c r="AD447" s="57" t="n"/>
      <c r="AE447" s="53" t="n"/>
      <c r="AF447" s="58" t="n"/>
      <c r="AG447" s="53" t="n"/>
      <c r="AH447" s="58" t="n"/>
      <c r="AI447" s="58" t="n"/>
      <c r="AJ447" s="48" t="n"/>
    </row>
    <row r="448" outlineLevel="1">
      <c r="A448" s="43" t="n">
        <v>46693</v>
      </c>
      <c r="B448" s="44">
        <f>CHOOSE(WEEKDAY(A448,2),"pon","wt","śr","czw","pt","sob","ndz")</f>
        <v/>
      </c>
      <c r="C448" s="45">
        <f>A448-WEEKDAY(A448,2)+1</f>
        <v/>
      </c>
      <c r="D448" s="44">
        <f>YEAR(A448)&amp;"-"&amp;TEXT(MONTH(A448),"00")</f>
        <v/>
      </c>
      <c r="E448" s="46" t="n"/>
      <c r="F448" s="46" t="n"/>
      <c r="G448" s="47" t="n"/>
      <c r="H448" s="48" t="n"/>
      <c r="I448" s="49" t="n"/>
      <c r="J448" s="47" t="n"/>
      <c r="K448" s="50">
        <f>IF(AND(H448="",I448="",COUNTIF('Zmiany planu'!$C$4:$C$1000,$A448)=0),"",1+COUNTIF('Zmiany planu'!$C$4:$C$1000,$A448))</f>
        <v/>
      </c>
      <c r="L448" s="51">
        <f>IF(COUNTIF('Zmiany planu'!$C$4:$C$1000,$A448)=0,IF(H448="","",H448),INDEX('Zmiany planu'!$G$4:$G$1000,MATCH(INT($A448)&amp;"#"&amp;COUNTIF('Zmiany planu'!$C$4:$C$1000,$A448),'Zmiany planu'!$L$4:$L$1000,0))&amp;"")</f>
        <v/>
      </c>
      <c r="M448" s="52">
        <f>IF(COUNTIF('Zmiany planu'!$C$4:$C$1000,$A448)=0,IF(I448="","",I448),IF(INDEX('Zmiany planu'!$H$4:$H$1000,MATCH(INT($A448)&amp;"#"&amp;COUNTIF('Zmiany planu'!$C$4:$C$1000,$A448),'Zmiany planu'!$L$4:$L$1000,0))="",0,INDEX('Zmiany planu'!$H$4:$H$1000,MATCH(INT($A448)&amp;"#"&amp;COUNTIF('Zmiany planu'!$C$4:$C$1000,$A448),'Zmiany planu'!$L$4:$L$1000,0))))</f>
        <v/>
      </c>
      <c r="N448" s="53" t="n"/>
      <c r="O448" s="53" t="n"/>
      <c r="P448" s="54" t="n"/>
      <c r="Q448" s="55" t="n"/>
      <c r="R448" s="56">
        <f>IF(AND(N(P448)&gt;0,N(Q448)&gt;0),Q448/P448,"")</f>
        <v/>
      </c>
      <c r="S448" s="53" t="n"/>
      <c r="T448" s="53" t="n"/>
      <c r="U448" s="44">
        <f>IF(OR(N(S448)=0,N('Ustawienia'!$B$19)=0),"",IFERROR("Z"&amp;MATCH(S448,'Ustawienia'!$C$23:$C$27,1),"&lt;Z1"))</f>
        <v/>
      </c>
      <c r="V448" s="53" t="n"/>
      <c r="W448" s="44">
        <f>IF(AND(N(V448)&gt;0,N(Q448)&gt;0),ROUND(V448*Q448*1440,0),"")</f>
        <v/>
      </c>
      <c r="X448" s="53" t="n"/>
      <c r="Y448" s="53" t="n"/>
      <c r="Z448" s="53" t="n"/>
      <c r="AA448" s="57" t="n"/>
      <c r="AB448" s="53" t="n"/>
      <c r="AC448" s="58" t="n"/>
      <c r="AD448" s="57" t="n"/>
      <c r="AE448" s="53" t="n"/>
      <c r="AF448" s="58" t="n"/>
      <c r="AG448" s="53" t="n"/>
      <c r="AH448" s="58" t="n"/>
      <c r="AI448" s="58" t="n"/>
      <c r="AJ448" s="48" t="n"/>
    </row>
    <row r="449" outlineLevel="1">
      <c r="A449" s="43" t="n">
        <v>46694</v>
      </c>
      <c r="B449" s="44">
        <f>CHOOSE(WEEKDAY(A449,2),"pon","wt","śr","czw","pt","sob","ndz")</f>
        <v/>
      </c>
      <c r="C449" s="45">
        <f>A449-WEEKDAY(A449,2)+1</f>
        <v/>
      </c>
      <c r="D449" s="44">
        <f>YEAR(A449)&amp;"-"&amp;TEXT(MONTH(A449),"00")</f>
        <v/>
      </c>
      <c r="E449" s="46" t="n"/>
      <c r="F449" s="46" t="n"/>
      <c r="G449" s="47" t="n"/>
      <c r="H449" s="48" t="n"/>
      <c r="I449" s="49" t="n"/>
      <c r="J449" s="47" t="n"/>
      <c r="K449" s="50">
        <f>IF(AND(H449="",I449="",COUNTIF('Zmiany planu'!$C$4:$C$1000,$A449)=0),"",1+COUNTIF('Zmiany planu'!$C$4:$C$1000,$A449))</f>
        <v/>
      </c>
      <c r="L449" s="51">
        <f>IF(COUNTIF('Zmiany planu'!$C$4:$C$1000,$A449)=0,IF(H449="","",H449),INDEX('Zmiany planu'!$G$4:$G$1000,MATCH(INT($A449)&amp;"#"&amp;COUNTIF('Zmiany planu'!$C$4:$C$1000,$A449),'Zmiany planu'!$L$4:$L$1000,0))&amp;"")</f>
        <v/>
      </c>
      <c r="M449" s="52">
        <f>IF(COUNTIF('Zmiany planu'!$C$4:$C$1000,$A449)=0,IF(I449="","",I449),IF(INDEX('Zmiany planu'!$H$4:$H$1000,MATCH(INT($A449)&amp;"#"&amp;COUNTIF('Zmiany planu'!$C$4:$C$1000,$A449),'Zmiany planu'!$L$4:$L$1000,0))="",0,INDEX('Zmiany planu'!$H$4:$H$1000,MATCH(INT($A449)&amp;"#"&amp;COUNTIF('Zmiany planu'!$C$4:$C$1000,$A449),'Zmiany planu'!$L$4:$L$1000,0))))</f>
        <v/>
      </c>
      <c r="N449" s="53" t="n"/>
      <c r="O449" s="53" t="n"/>
      <c r="P449" s="54" t="n"/>
      <c r="Q449" s="55" t="n"/>
      <c r="R449" s="56">
        <f>IF(AND(N(P449)&gt;0,N(Q449)&gt;0),Q449/P449,"")</f>
        <v/>
      </c>
      <c r="S449" s="53" t="n"/>
      <c r="T449" s="53" t="n"/>
      <c r="U449" s="44">
        <f>IF(OR(N(S449)=0,N('Ustawienia'!$B$19)=0),"",IFERROR("Z"&amp;MATCH(S449,'Ustawienia'!$C$23:$C$27,1),"&lt;Z1"))</f>
        <v/>
      </c>
      <c r="V449" s="53" t="n"/>
      <c r="W449" s="44">
        <f>IF(AND(N(V449)&gt;0,N(Q449)&gt;0),ROUND(V449*Q449*1440,0),"")</f>
        <v/>
      </c>
      <c r="X449" s="53" t="n"/>
      <c r="Y449" s="53" t="n"/>
      <c r="Z449" s="53" t="n"/>
      <c r="AA449" s="57" t="n"/>
      <c r="AB449" s="53" t="n"/>
      <c r="AC449" s="58" t="n"/>
      <c r="AD449" s="57" t="n"/>
      <c r="AE449" s="53" t="n"/>
      <c r="AF449" s="58" t="n"/>
      <c r="AG449" s="53" t="n"/>
      <c r="AH449" s="58" t="n"/>
      <c r="AI449" s="58" t="n"/>
      <c r="AJ449" s="48" t="n"/>
    </row>
    <row r="450" outlineLevel="1">
      <c r="A450" s="43" t="n">
        <v>46695</v>
      </c>
      <c r="B450" s="44">
        <f>CHOOSE(WEEKDAY(A450,2),"pon","wt","śr","czw","pt","sob","ndz")</f>
        <v/>
      </c>
      <c r="C450" s="45">
        <f>A450-WEEKDAY(A450,2)+1</f>
        <v/>
      </c>
      <c r="D450" s="44">
        <f>YEAR(A450)&amp;"-"&amp;TEXT(MONTH(A450),"00")</f>
        <v/>
      </c>
      <c r="E450" s="46" t="n"/>
      <c r="F450" s="46" t="n"/>
      <c r="G450" s="47" t="n"/>
      <c r="H450" s="48" t="n"/>
      <c r="I450" s="49" t="n"/>
      <c r="J450" s="47" t="n"/>
      <c r="K450" s="50">
        <f>IF(AND(H450="",I450="",COUNTIF('Zmiany planu'!$C$4:$C$1000,$A450)=0),"",1+COUNTIF('Zmiany planu'!$C$4:$C$1000,$A450))</f>
        <v/>
      </c>
      <c r="L450" s="51">
        <f>IF(COUNTIF('Zmiany planu'!$C$4:$C$1000,$A450)=0,IF(H450="","",H450),INDEX('Zmiany planu'!$G$4:$G$1000,MATCH(INT($A450)&amp;"#"&amp;COUNTIF('Zmiany planu'!$C$4:$C$1000,$A450),'Zmiany planu'!$L$4:$L$1000,0))&amp;"")</f>
        <v/>
      </c>
      <c r="M450" s="52">
        <f>IF(COUNTIF('Zmiany planu'!$C$4:$C$1000,$A450)=0,IF(I450="","",I450),IF(INDEX('Zmiany planu'!$H$4:$H$1000,MATCH(INT($A450)&amp;"#"&amp;COUNTIF('Zmiany planu'!$C$4:$C$1000,$A450),'Zmiany planu'!$L$4:$L$1000,0))="",0,INDEX('Zmiany planu'!$H$4:$H$1000,MATCH(INT($A450)&amp;"#"&amp;COUNTIF('Zmiany planu'!$C$4:$C$1000,$A450),'Zmiany planu'!$L$4:$L$1000,0))))</f>
        <v/>
      </c>
      <c r="N450" s="53" t="n"/>
      <c r="O450" s="53" t="n"/>
      <c r="P450" s="54" t="n"/>
      <c r="Q450" s="55" t="n"/>
      <c r="R450" s="56">
        <f>IF(AND(N(P450)&gt;0,N(Q450)&gt;0),Q450/P450,"")</f>
        <v/>
      </c>
      <c r="S450" s="53" t="n"/>
      <c r="T450" s="53" t="n"/>
      <c r="U450" s="44">
        <f>IF(OR(N(S450)=0,N('Ustawienia'!$B$19)=0),"",IFERROR("Z"&amp;MATCH(S450,'Ustawienia'!$C$23:$C$27,1),"&lt;Z1"))</f>
        <v/>
      </c>
      <c r="V450" s="53" t="n"/>
      <c r="W450" s="44">
        <f>IF(AND(N(V450)&gt;0,N(Q450)&gt;0),ROUND(V450*Q450*1440,0),"")</f>
        <v/>
      </c>
      <c r="X450" s="53" t="n"/>
      <c r="Y450" s="53" t="n"/>
      <c r="Z450" s="53" t="n"/>
      <c r="AA450" s="57" t="n"/>
      <c r="AB450" s="53" t="n"/>
      <c r="AC450" s="58" t="n"/>
      <c r="AD450" s="57" t="n"/>
      <c r="AE450" s="53" t="n"/>
      <c r="AF450" s="58" t="n"/>
      <c r="AG450" s="53" t="n"/>
      <c r="AH450" s="58" t="n"/>
      <c r="AI450" s="58" t="n"/>
      <c r="AJ450" s="48" t="n"/>
    </row>
    <row r="451" outlineLevel="1">
      <c r="A451" s="43" t="n">
        <v>46696</v>
      </c>
      <c r="B451" s="44">
        <f>CHOOSE(WEEKDAY(A451,2),"pon","wt","śr","czw","pt","sob","ndz")</f>
        <v/>
      </c>
      <c r="C451" s="45">
        <f>A451-WEEKDAY(A451,2)+1</f>
        <v/>
      </c>
      <c r="D451" s="44">
        <f>YEAR(A451)&amp;"-"&amp;TEXT(MONTH(A451),"00")</f>
        <v/>
      </c>
      <c r="E451" s="46" t="n"/>
      <c r="F451" s="46" t="n"/>
      <c r="G451" s="47" t="n"/>
      <c r="H451" s="48" t="n"/>
      <c r="I451" s="49" t="n"/>
      <c r="J451" s="47" t="n"/>
      <c r="K451" s="50">
        <f>IF(AND(H451="",I451="",COUNTIF('Zmiany planu'!$C$4:$C$1000,$A451)=0),"",1+COUNTIF('Zmiany planu'!$C$4:$C$1000,$A451))</f>
        <v/>
      </c>
      <c r="L451" s="51">
        <f>IF(COUNTIF('Zmiany planu'!$C$4:$C$1000,$A451)=0,IF(H451="","",H451),INDEX('Zmiany planu'!$G$4:$G$1000,MATCH(INT($A451)&amp;"#"&amp;COUNTIF('Zmiany planu'!$C$4:$C$1000,$A451),'Zmiany planu'!$L$4:$L$1000,0))&amp;"")</f>
        <v/>
      </c>
      <c r="M451" s="52">
        <f>IF(COUNTIF('Zmiany planu'!$C$4:$C$1000,$A451)=0,IF(I451="","",I451),IF(INDEX('Zmiany planu'!$H$4:$H$1000,MATCH(INT($A451)&amp;"#"&amp;COUNTIF('Zmiany planu'!$C$4:$C$1000,$A451),'Zmiany planu'!$L$4:$L$1000,0))="",0,INDEX('Zmiany planu'!$H$4:$H$1000,MATCH(INT($A451)&amp;"#"&amp;COUNTIF('Zmiany planu'!$C$4:$C$1000,$A451),'Zmiany planu'!$L$4:$L$1000,0))))</f>
        <v/>
      </c>
      <c r="N451" s="53" t="n"/>
      <c r="O451" s="53" t="n"/>
      <c r="P451" s="54" t="n"/>
      <c r="Q451" s="55" t="n"/>
      <c r="R451" s="56">
        <f>IF(AND(N(P451)&gt;0,N(Q451)&gt;0),Q451/P451,"")</f>
        <v/>
      </c>
      <c r="S451" s="53" t="n"/>
      <c r="T451" s="53" t="n"/>
      <c r="U451" s="44">
        <f>IF(OR(N(S451)=0,N('Ustawienia'!$B$19)=0),"",IFERROR("Z"&amp;MATCH(S451,'Ustawienia'!$C$23:$C$27,1),"&lt;Z1"))</f>
        <v/>
      </c>
      <c r="V451" s="53" t="n"/>
      <c r="W451" s="44">
        <f>IF(AND(N(V451)&gt;0,N(Q451)&gt;0),ROUND(V451*Q451*1440,0),"")</f>
        <v/>
      </c>
      <c r="X451" s="53" t="n"/>
      <c r="Y451" s="53" t="n"/>
      <c r="Z451" s="53" t="n"/>
      <c r="AA451" s="57" t="n"/>
      <c r="AB451" s="53" t="n"/>
      <c r="AC451" s="58" t="n"/>
      <c r="AD451" s="57" t="n"/>
      <c r="AE451" s="53" t="n"/>
      <c r="AF451" s="58" t="n"/>
      <c r="AG451" s="53" t="n"/>
      <c r="AH451" s="58" t="n"/>
      <c r="AI451" s="58" t="n"/>
      <c r="AJ451" s="48" t="n"/>
    </row>
    <row r="452" outlineLevel="1">
      <c r="A452" s="43" t="n">
        <v>46697</v>
      </c>
      <c r="B452" s="44">
        <f>CHOOSE(WEEKDAY(A452,2),"pon","wt","śr","czw","pt","sob","ndz")</f>
        <v/>
      </c>
      <c r="C452" s="45">
        <f>A452-WEEKDAY(A452,2)+1</f>
        <v/>
      </c>
      <c r="D452" s="44">
        <f>YEAR(A452)&amp;"-"&amp;TEXT(MONTH(A452),"00")</f>
        <v/>
      </c>
      <c r="E452" s="46" t="n"/>
      <c r="F452" s="46" t="n"/>
      <c r="G452" s="47" t="n"/>
      <c r="H452" s="48" t="n"/>
      <c r="I452" s="49" t="n"/>
      <c r="J452" s="47" t="n"/>
      <c r="K452" s="50">
        <f>IF(AND(H452="",I452="",COUNTIF('Zmiany planu'!$C$4:$C$1000,$A452)=0),"",1+COUNTIF('Zmiany planu'!$C$4:$C$1000,$A452))</f>
        <v/>
      </c>
      <c r="L452" s="51">
        <f>IF(COUNTIF('Zmiany planu'!$C$4:$C$1000,$A452)=0,IF(H452="","",H452),INDEX('Zmiany planu'!$G$4:$G$1000,MATCH(INT($A452)&amp;"#"&amp;COUNTIF('Zmiany planu'!$C$4:$C$1000,$A452),'Zmiany planu'!$L$4:$L$1000,0))&amp;"")</f>
        <v/>
      </c>
      <c r="M452" s="52">
        <f>IF(COUNTIF('Zmiany planu'!$C$4:$C$1000,$A452)=0,IF(I452="","",I452),IF(INDEX('Zmiany planu'!$H$4:$H$1000,MATCH(INT($A452)&amp;"#"&amp;COUNTIF('Zmiany planu'!$C$4:$C$1000,$A452),'Zmiany planu'!$L$4:$L$1000,0))="",0,INDEX('Zmiany planu'!$H$4:$H$1000,MATCH(INT($A452)&amp;"#"&amp;COUNTIF('Zmiany planu'!$C$4:$C$1000,$A452),'Zmiany planu'!$L$4:$L$1000,0))))</f>
        <v/>
      </c>
      <c r="N452" s="53" t="n"/>
      <c r="O452" s="53" t="n"/>
      <c r="P452" s="54" t="n"/>
      <c r="Q452" s="55" t="n"/>
      <c r="R452" s="56">
        <f>IF(AND(N(P452)&gt;0,N(Q452)&gt;0),Q452/P452,"")</f>
        <v/>
      </c>
      <c r="S452" s="53" t="n"/>
      <c r="T452" s="53" t="n"/>
      <c r="U452" s="44">
        <f>IF(OR(N(S452)=0,N('Ustawienia'!$B$19)=0),"",IFERROR("Z"&amp;MATCH(S452,'Ustawienia'!$C$23:$C$27,1),"&lt;Z1"))</f>
        <v/>
      </c>
      <c r="V452" s="53" t="n"/>
      <c r="W452" s="44">
        <f>IF(AND(N(V452)&gt;0,N(Q452)&gt;0),ROUND(V452*Q452*1440,0),"")</f>
        <v/>
      </c>
      <c r="X452" s="53" t="n"/>
      <c r="Y452" s="53" t="n"/>
      <c r="Z452" s="53" t="n"/>
      <c r="AA452" s="57" t="n"/>
      <c r="AB452" s="53" t="n"/>
      <c r="AC452" s="58" t="n"/>
      <c r="AD452" s="57" t="n"/>
      <c r="AE452" s="53" t="n"/>
      <c r="AF452" s="58" t="n"/>
      <c r="AG452" s="53" t="n"/>
      <c r="AH452" s="58" t="n"/>
      <c r="AI452" s="58" t="n"/>
      <c r="AJ452" s="48" t="n"/>
    </row>
    <row r="453" outlineLevel="1">
      <c r="A453" s="59" t="n">
        <v>46698</v>
      </c>
      <c r="B453" s="60">
        <f>CHOOSE(WEEKDAY(A453,2),"pon","wt","śr","czw","pt","sob","ndz")</f>
        <v/>
      </c>
      <c r="C453" s="61">
        <f>A453-WEEKDAY(A453,2)+1</f>
        <v/>
      </c>
      <c r="D453" s="60">
        <f>YEAR(A453)&amp;"-"&amp;TEXT(MONTH(A453),"00")</f>
        <v/>
      </c>
      <c r="E453" s="62">
        <f>SUMIFS($M$4:$M$1200,$C$4:$C$1200,$C453)</f>
        <v/>
      </c>
      <c r="F453" s="62">
        <f>SUMIFS($P$4:$P$1200,$C$4:$C$1200,$C453)</f>
        <v/>
      </c>
      <c r="G453" s="63" t="n"/>
      <c r="H453" s="64" t="n"/>
      <c r="I453" s="65" t="n"/>
      <c r="J453" s="63" t="n"/>
      <c r="K453" s="66">
        <f>IF(AND(H453="",I453="",COUNTIF('Zmiany planu'!$C$4:$C$1000,$A453)=0),"",1+COUNTIF('Zmiany planu'!$C$4:$C$1000,$A453))</f>
        <v/>
      </c>
      <c r="L453" s="67">
        <f>IF(COUNTIF('Zmiany planu'!$C$4:$C$1000,$A453)=0,IF(H453="","",H453),INDEX('Zmiany planu'!$G$4:$G$1000,MATCH(INT($A453)&amp;"#"&amp;COUNTIF('Zmiany planu'!$C$4:$C$1000,$A453),'Zmiany planu'!$L$4:$L$1000,0))&amp;"")</f>
        <v/>
      </c>
      <c r="M453" s="68">
        <f>IF(COUNTIF('Zmiany planu'!$C$4:$C$1000,$A453)=0,IF(I453="","",I453),IF(INDEX('Zmiany planu'!$H$4:$H$1000,MATCH(INT($A453)&amp;"#"&amp;COUNTIF('Zmiany planu'!$C$4:$C$1000,$A453),'Zmiany planu'!$L$4:$L$1000,0))="",0,INDEX('Zmiany planu'!$H$4:$H$1000,MATCH(INT($A453)&amp;"#"&amp;COUNTIF('Zmiany planu'!$C$4:$C$1000,$A453),'Zmiany planu'!$L$4:$L$1000,0))))</f>
        <v/>
      </c>
      <c r="N453" s="69" t="n"/>
      <c r="O453" s="69" t="n"/>
      <c r="P453" s="70" t="n"/>
      <c r="Q453" s="71" t="n"/>
      <c r="R453" s="72">
        <f>IF(AND(N(P453)&gt;0,N(Q453)&gt;0),Q453/P453,"")</f>
        <v/>
      </c>
      <c r="S453" s="69" t="n"/>
      <c r="T453" s="69" t="n"/>
      <c r="U453" s="60">
        <f>IF(OR(N(S453)=0,N('Ustawienia'!$B$19)=0),"",IFERROR("Z"&amp;MATCH(S453,'Ustawienia'!$C$23:$C$27,1),"&lt;Z1"))</f>
        <v/>
      </c>
      <c r="V453" s="69" t="n"/>
      <c r="W453" s="60">
        <f>IF(AND(N(V453)&gt;0,N(Q453)&gt;0),ROUND(V453*Q453*1440,0),"")</f>
        <v/>
      </c>
      <c r="X453" s="69" t="n"/>
      <c r="Y453" s="69" t="n"/>
      <c r="Z453" s="69" t="n"/>
      <c r="AA453" s="73" t="n"/>
      <c r="AB453" s="69" t="n"/>
      <c r="AC453" s="74" t="n"/>
      <c r="AD453" s="73" t="n"/>
      <c r="AE453" s="69" t="n"/>
      <c r="AF453" s="74" t="n"/>
      <c r="AG453" s="69" t="n"/>
      <c r="AH453" s="74" t="n"/>
      <c r="AI453" s="74" t="n"/>
      <c r="AJ453" s="64" t="n"/>
    </row>
    <row r="454" outlineLevel="1">
      <c r="A454" s="43" t="n">
        <v>46699</v>
      </c>
      <c r="B454" s="44">
        <f>CHOOSE(WEEKDAY(A454,2),"pon","wt","śr","czw","pt","sob","ndz")</f>
        <v/>
      </c>
      <c r="C454" s="45">
        <f>A454-WEEKDAY(A454,2)+1</f>
        <v/>
      </c>
      <c r="D454" s="44">
        <f>YEAR(A454)&amp;"-"&amp;TEXT(MONTH(A454),"00")</f>
        <v/>
      </c>
      <c r="E454" s="46" t="n"/>
      <c r="F454" s="46" t="n"/>
      <c r="G454" s="47" t="n"/>
      <c r="H454" s="48" t="n"/>
      <c r="I454" s="49" t="n"/>
      <c r="J454" s="47" t="n"/>
      <c r="K454" s="50">
        <f>IF(AND(H454="",I454="",COUNTIF('Zmiany planu'!$C$4:$C$1000,$A454)=0),"",1+COUNTIF('Zmiany planu'!$C$4:$C$1000,$A454))</f>
        <v/>
      </c>
      <c r="L454" s="51">
        <f>IF(COUNTIF('Zmiany planu'!$C$4:$C$1000,$A454)=0,IF(H454="","",H454),INDEX('Zmiany planu'!$G$4:$G$1000,MATCH(INT($A454)&amp;"#"&amp;COUNTIF('Zmiany planu'!$C$4:$C$1000,$A454),'Zmiany planu'!$L$4:$L$1000,0))&amp;"")</f>
        <v/>
      </c>
      <c r="M454" s="52">
        <f>IF(COUNTIF('Zmiany planu'!$C$4:$C$1000,$A454)=0,IF(I454="","",I454),IF(INDEX('Zmiany planu'!$H$4:$H$1000,MATCH(INT($A454)&amp;"#"&amp;COUNTIF('Zmiany planu'!$C$4:$C$1000,$A454),'Zmiany planu'!$L$4:$L$1000,0))="",0,INDEX('Zmiany planu'!$H$4:$H$1000,MATCH(INT($A454)&amp;"#"&amp;COUNTIF('Zmiany planu'!$C$4:$C$1000,$A454),'Zmiany planu'!$L$4:$L$1000,0))))</f>
        <v/>
      </c>
      <c r="N454" s="53" t="n"/>
      <c r="O454" s="53" t="n"/>
      <c r="P454" s="54" t="n"/>
      <c r="Q454" s="55" t="n"/>
      <c r="R454" s="56">
        <f>IF(AND(N(P454)&gt;0,N(Q454)&gt;0),Q454/P454,"")</f>
        <v/>
      </c>
      <c r="S454" s="53" t="n"/>
      <c r="T454" s="53" t="n"/>
      <c r="U454" s="44">
        <f>IF(OR(N(S454)=0,N('Ustawienia'!$B$19)=0),"",IFERROR("Z"&amp;MATCH(S454,'Ustawienia'!$C$23:$C$27,1),"&lt;Z1"))</f>
        <v/>
      </c>
      <c r="V454" s="53" t="n"/>
      <c r="W454" s="44">
        <f>IF(AND(N(V454)&gt;0,N(Q454)&gt;0),ROUND(V454*Q454*1440,0),"")</f>
        <v/>
      </c>
      <c r="X454" s="53" t="n"/>
      <c r="Y454" s="53" t="n"/>
      <c r="Z454" s="53" t="n"/>
      <c r="AA454" s="57" t="n"/>
      <c r="AB454" s="53" t="n"/>
      <c r="AC454" s="58" t="n"/>
      <c r="AD454" s="57" t="n"/>
      <c r="AE454" s="53" t="n"/>
      <c r="AF454" s="58" t="n"/>
      <c r="AG454" s="53" t="n"/>
      <c r="AH454" s="58" t="n"/>
      <c r="AI454" s="58" t="n"/>
      <c r="AJ454" s="48" t="n"/>
    </row>
    <row r="455" outlineLevel="1">
      <c r="A455" s="43" t="n">
        <v>46700</v>
      </c>
      <c r="B455" s="44">
        <f>CHOOSE(WEEKDAY(A455,2),"pon","wt","śr","czw","pt","sob","ndz")</f>
        <v/>
      </c>
      <c r="C455" s="45">
        <f>A455-WEEKDAY(A455,2)+1</f>
        <v/>
      </c>
      <c r="D455" s="44">
        <f>YEAR(A455)&amp;"-"&amp;TEXT(MONTH(A455),"00")</f>
        <v/>
      </c>
      <c r="E455" s="46" t="n"/>
      <c r="F455" s="46" t="n"/>
      <c r="G455" s="47" t="n"/>
      <c r="H455" s="48" t="n"/>
      <c r="I455" s="49" t="n"/>
      <c r="J455" s="47" t="n"/>
      <c r="K455" s="50">
        <f>IF(AND(H455="",I455="",COUNTIF('Zmiany planu'!$C$4:$C$1000,$A455)=0),"",1+COUNTIF('Zmiany planu'!$C$4:$C$1000,$A455))</f>
        <v/>
      </c>
      <c r="L455" s="51">
        <f>IF(COUNTIF('Zmiany planu'!$C$4:$C$1000,$A455)=0,IF(H455="","",H455),INDEX('Zmiany planu'!$G$4:$G$1000,MATCH(INT($A455)&amp;"#"&amp;COUNTIF('Zmiany planu'!$C$4:$C$1000,$A455),'Zmiany planu'!$L$4:$L$1000,0))&amp;"")</f>
        <v/>
      </c>
      <c r="M455" s="52">
        <f>IF(COUNTIF('Zmiany planu'!$C$4:$C$1000,$A455)=0,IF(I455="","",I455),IF(INDEX('Zmiany planu'!$H$4:$H$1000,MATCH(INT($A455)&amp;"#"&amp;COUNTIF('Zmiany planu'!$C$4:$C$1000,$A455),'Zmiany planu'!$L$4:$L$1000,0))="",0,INDEX('Zmiany planu'!$H$4:$H$1000,MATCH(INT($A455)&amp;"#"&amp;COUNTIF('Zmiany planu'!$C$4:$C$1000,$A455),'Zmiany planu'!$L$4:$L$1000,0))))</f>
        <v/>
      </c>
      <c r="N455" s="53" t="n"/>
      <c r="O455" s="53" t="n"/>
      <c r="P455" s="54" t="n"/>
      <c r="Q455" s="55" t="n"/>
      <c r="R455" s="56">
        <f>IF(AND(N(P455)&gt;0,N(Q455)&gt;0),Q455/P455,"")</f>
        <v/>
      </c>
      <c r="S455" s="53" t="n"/>
      <c r="T455" s="53" t="n"/>
      <c r="U455" s="44">
        <f>IF(OR(N(S455)=0,N('Ustawienia'!$B$19)=0),"",IFERROR("Z"&amp;MATCH(S455,'Ustawienia'!$C$23:$C$27,1),"&lt;Z1"))</f>
        <v/>
      </c>
      <c r="V455" s="53" t="n"/>
      <c r="W455" s="44">
        <f>IF(AND(N(V455)&gt;0,N(Q455)&gt;0),ROUND(V455*Q455*1440,0),"")</f>
        <v/>
      </c>
      <c r="X455" s="53" t="n"/>
      <c r="Y455" s="53" t="n"/>
      <c r="Z455" s="53" t="n"/>
      <c r="AA455" s="57" t="n"/>
      <c r="AB455" s="53" t="n"/>
      <c r="AC455" s="58" t="n"/>
      <c r="AD455" s="57" t="n"/>
      <c r="AE455" s="53" t="n"/>
      <c r="AF455" s="58" t="n"/>
      <c r="AG455" s="53" t="n"/>
      <c r="AH455" s="58" t="n"/>
      <c r="AI455" s="58" t="n"/>
      <c r="AJ455" s="48" t="n"/>
    </row>
    <row r="456" outlineLevel="1">
      <c r="A456" s="43" t="n">
        <v>46701</v>
      </c>
      <c r="B456" s="44">
        <f>CHOOSE(WEEKDAY(A456,2),"pon","wt","śr","czw","pt","sob","ndz")</f>
        <v/>
      </c>
      <c r="C456" s="45">
        <f>A456-WEEKDAY(A456,2)+1</f>
        <v/>
      </c>
      <c r="D456" s="44">
        <f>YEAR(A456)&amp;"-"&amp;TEXT(MONTH(A456),"00")</f>
        <v/>
      </c>
      <c r="E456" s="46" t="n"/>
      <c r="F456" s="46" t="n"/>
      <c r="G456" s="47" t="n"/>
      <c r="H456" s="48" t="n"/>
      <c r="I456" s="49" t="n"/>
      <c r="J456" s="47" t="n"/>
      <c r="K456" s="50">
        <f>IF(AND(H456="",I456="",COUNTIF('Zmiany planu'!$C$4:$C$1000,$A456)=0),"",1+COUNTIF('Zmiany planu'!$C$4:$C$1000,$A456))</f>
        <v/>
      </c>
      <c r="L456" s="51">
        <f>IF(COUNTIF('Zmiany planu'!$C$4:$C$1000,$A456)=0,IF(H456="","",H456),INDEX('Zmiany planu'!$G$4:$G$1000,MATCH(INT($A456)&amp;"#"&amp;COUNTIF('Zmiany planu'!$C$4:$C$1000,$A456),'Zmiany planu'!$L$4:$L$1000,0))&amp;"")</f>
        <v/>
      </c>
      <c r="M456" s="52">
        <f>IF(COUNTIF('Zmiany planu'!$C$4:$C$1000,$A456)=0,IF(I456="","",I456),IF(INDEX('Zmiany planu'!$H$4:$H$1000,MATCH(INT($A456)&amp;"#"&amp;COUNTIF('Zmiany planu'!$C$4:$C$1000,$A456),'Zmiany planu'!$L$4:$L$1000,0))="",0,INDEX('Zmiany planu'!$H$4:$H$1000,MATCH(INT($A456)&amp;"#"&amp;COUNTIF('Zmiany planu'!$C$4:$C$1000,$A456),'Zmiany planu'!$L$4:$L$1000,0))))</f>
        <v/>
      </c>
      <c r="N456" s="53" t="n"/>
      <c r="O456" s="53" t="n"/>
      <c r="P456" s="54" t="n"/>
      <c r="Q456" s="55" t="n"/>
      <c r="R456" s="56">
        <f>IF(AND(N(P456)&gt;0,N(Q456)&gt;0),Q456/P456,"")</f>
        <v/>
      </c>
      <c r="S456" s="53" t="n"/>
      <c r="T456" s="53" t="n"/>
      <c r="U456" s="44">
        <f>IF(OR(N(S456)=0,N('Ustawienia'!$B$19)=0),"",IFERROR("Z"&amp;MATCH(S456,'Ustawienia'!$C$23:$C$27,1),"&lt;Z1"))</f>
        <v/>
      </c>
      <c r="V456" s="53" t="n"/>
      <c r="W456" s="44">
        <f>IF(AND(N(V456)&gt;0,N(Q456)&gt;0),ROUND(V456*Q456*1440,0),"")</f>
        <v/>
      </c>
      <c r="X456" s="53" t="n"/>
      <c r="Y456" s="53" t="n"/>
      <c r="Z456" s="53" t="n"/>
      <c r="AA456" s="57" t="n"/>
      <c r="AB456" s="53" t="n"/>
      <c r="AC456" s="58" t="n"/>
      <c r="AD456" s="57" t="n"/>
      <c r="AE456" s="53" t="n"/>
      <c r="AF456" s="58" t="n"/>
      <c r="AG456" s="53" t="n"/>
      <c r="AH456" s="58" t="n"/>
      <c r="AI456" s="58" t="n"/>
      <c r="AJ456" s="48" t="n"/>
    </row>
    <row r="457" outlineLevel="1">
      <c r="A457" s="43" t="n">
        <v>46702</v>
      </c>
      <c r="B457" s="44">
        <f>CHOOSE(WEEKDAY(A457,2),"pon","wt","śr","czw","pt","sob","ndz")</f>
        <v/>
      </c>
      <c r="C457" s="45">
        <f>A457-WEEKDAY(A457,2)+1</f>
        <v/>
      </c>
      <c r="D457" s="44">
        <f>YEAR(A457)&amp;"-"&amp;TEXT(MONTH(A457),"00")</f>
        <v/>
      </c>
      <c r="E457" s="46" t="n"/>
      <c r="F457" s="46" t="n"/>
      <c r="G457" s="47" t="n"/>
      <c r="H457" s="48" t="n"/>
      <c r="I457" s="49" t="n"/>
      <c r="J457" s="47" t="n"/>
      <c r="K457" s="50">
        <f>IF(AND(H457="",I457="",COUNTIF('Zmiany planu'!$C$4:$C$1000,$A457)=0),"",1+COUNTIF('Zmiany planu'!$C$4:$C$1000,$A457))</f>
        <v/>
      </c>
      <c r="L457" s="51">
        <f>IF(COUNTIF('Zmiany planu'!$C$4:$C$1000,$A457)=0,IF(H457="","",H457),INDEX('Zmiany planu'!$G$4:$G$1000,MATCH(INT($A457)&amp;"#"&amp;COUNTIF('Zmiany planu'!$C$4:$C$1000,$A457),'Zmiany planu'!$L$4:$L$1000,0))&amp;"")</f>
        <v/>
      </c>
      <c r="M457" s="52">
        <f>IF(COUNTIF('Zmiany planu'!$C$4:$C$1000,$A457)=0,IF(I457="","",I457),IF(INDEX('Zmiany planu'!$H$4:$H$1000,MATCH(INT($A457)&amp;"#"&amp;COUNTIF('Zmiany planu'!$C$4:$C$1000,$A457),'Zmiany planu'!$L$4:$L$1000,0))="",0,INDEX('Zmiany planu'!$H$4:$H$1000,MATCH(INT($A457)&amp;"#"&amp;COUNTIF('Zmiany planu'!$C$4:$C$1000,$A457),'Zmiany planu'!$L$4:$L$1000,0))))</f>
        <v/>
      </c>
      <c r="N457" s="53" t="n"/>
      <c r="O457" s="53" t="n"/>
      <c r="P457" s="54" t="n"/>
      <c r="Q457" s="55" t="n"/>
      <c r="R457" s="56">
        <f>IF(AND(N(P457)&gt;0,N(Q457)&gt;0),Q457/P457,"")</f>
        <v/>
      </c>
      <c r="S457" s="53" t="n"/>
      <c r="T457" s="53" t="n"/>
      <c r="U457" s="44">
        <f>IF(OR(N(S457)=0,N('Ustawienia'!$B$19)=0),"",IFERROR("Z"&amp;MATCH(S457,'Ustawienia'!$C$23:$C$27,1),"&lt;Z1"))</f>
        <v/>
      </c>
      <c r="V457" s="53" t="n"/>
      <c r="W457" s="44">
        <f>IF(AND(N(V457)&gt;0,N(Q457)&gt;0),ROUND(V457*Q457*1440,0),"")</f>
        <v/>
      </c>
      <c r="X457" s="53" t="n"/>
      <c r="Y457" s="53" t="n"/>
      <c r="Z457" s="53" t="n"/>
      <c r="AA457" s="57" t="n"/>
      <c r="AB457" s="53" t="n"/>
      <c r="AC457" s="58" t="n"/>
      <c r="AD457" s="57" t="n"/>
      <c r="AE457" s="53" t="n"/>
      <c r="AF457" s="58" t="n"/>
      <c r="AG457" s="53" t="n"/>
      <c r="AH457" s="58" t="n"/>
      <c r="AI457" s="58" t="n"/>
      <c r="AJ457" s="48" t="n"/>
    </row>
    <row r="458" outlineLevel="1">
      <c r="A458" s="43" t="n">
        <v>46703</v>
      </c>
      <c r="B458" s="44">
        <f>CHOOSE(WEEKDAY(A458,2),"pon","wt","śr","czw","pt","sob","ndz")</f>
        <v/>
      </c>
      <c r="C458" s="45">
        <f>A458-WEEKDAY(A458,2)+1</f>
        <v/>
      </c>
      <c r="D458" s="44">
        <f>YEAR(A458)&amp;"-"&amp;TEXT(MONTH(A458),"00")</f>
        <v/>
      </c>
      <c r="E458" s="46" t="n"/>
      <c r="F458" s="46" t="n"/>
      <c r="G458" s="47" t="n"/>
      <c r="H458" s="48" t="n"/>
      <c r="I458" s="49" t="n"/>
      <c r="J458" s="47" t="n"/>
      <c r="K458" s="50">
        <f>IF(AND(H458="",I458="",COUNTIF('Zmiany planu'!$C$4:$C$1000,$A458)=0),"",1+COUNTIF('Zmiany planu'!$C$4:$C$1000,$A458))</f>
        <v/>
      </c>
      <c r="L458" s="51">
        <f>IF(COUNTIF('Zmiany planu'!$C$4:$C$1000,$A458)=0,IF(H458="","",H458),INDEX('Zmiany planu'!$G$4:$G$1000,MATCH(INT($A458)&amp;"#"&amp;COUNTIF('Zmiany planu'!$C$4:$C$1000,$A458),'Zmiany planu'!$L$4:$L$1000,0))&amp;"")</f>
        <v/>
      </c>
      <c r="M458" s="52">
        <f>IF(COUNTIF('Zmiany planu'!$C$4:$C$1000,$A458)=0,IF(I458="","",I458),IF(INDEX('Zmiany planu'!$H$4:$H$1000,MATCH(INT($A458)&amp;"#"&amp;COUNTIF('Zmiany planu'!$C$4:$C$1000,$A458),'Zmiany planu'!$L$4:$L$1000,0))="",0,INDEX('Zmiany planu'!$H$4:$H$1000,MATCH(INT($A458)&amp;"#"&amp;COUNTIF('Zmiany planu'!$C$4:$C$1000,$A458),'Zmiany planu'!$L$4:$L$1000,0))))</f>
        <v/>
      </c>
      <c r="N458" s="53" t="n"/>
      <c r="O458" s="53" t="n"/>
      <c r="P458" s="54" t="n"/>
      <c r="Q458" s="55" t="n"/>
      <c r="R458" s="56">
        <f>IF(AND(N(P458)&gt;0,N(Q458)&gt;0),Q458/P458,"")</f>
        <v/>
      </c>
      <c r="S458" s="53" t="n"/>
      <c r="T458" s="53" t="n"/>
      <c r="U458" s="44">
        <f>IF(OR(N(S458)=0,N('Ustawienia'!$B$19)=0),"",IFERROR("Z"&amp;MATCH(S458,'Ustawienia'!$C$23:$C$27,1),"&lt;Z1"))</f>
        <v/>
      </c>
      <c r="V458" s="53" t="n"/>
      <c r="W458" s="44">
        <f>IF(AND(N(V458)&gt;0,N(Q458)&gt;0),ROUND(V458*Q458*1440,0),"")</f>
        <v/>
      </c>
      <c r="X458" s="53" t="n"/>
      <c r="Y458" s="53" t="n"/>
      <c r="Z458" s="53" t="n"/>
      <c r="AA458" s="57" t="n"/>
      <c r="AB458" s="53" t="n"/>
      <c r="AC458" s="58" t="n"/>
      <c r="AD458" s="57" t="n"/>
      <c r="AE458" s="53" t="n"/>
      <c r="AF458" s="58" t="n"/>
      <c r="AG458" s="53" t="n"/>
      <c r="AH458" s="58" t="n"/>
      <c r="AI458" s="58" t="n"/>
      <c r="AJ458" s="48" t="n"/>
    </row>
    <row r="459" outlineLevel="1">
      <c r="A459" s="43" t="n">
        <v>46704</v>
      </c>
      <c r="B459" s="44">
        <f>CHOOSE(WEEKDAY(A459,2),"pon","wt","śr","czw","pt","sob","ndz")</f>
        <v/>
      </c>
      <c r="C459" s="45">
        <f>A459-WEEKDAY(A459,2)+1</f>
        <v/>
      </c>
      <c r="D459" s="44">
        <f>YEAR(A459)&amp;"-"&amp;TEXT(MONTH(A459),"00")</f>
        <v/>
      </c>
      <c r="E459" s="46" t="n"/>
      <c r="F459" s="46" t="n"/>
      <c r="G459" s="47" t="n"/>
      <c r="H459" s="48" t="n"/>
      <c r="I459" s="49" t="n"/>
      <c r="J459" s="47" t="n"/>
      <c r="K459" s="50">
        <f>IF(AND(H459="",I459="",COUNTIF('Zmiany planu'!$C$4:$C$1000,$A459)=0),"",1+COUNTIF('Zmiany planu'!$C$4:$C$1000,$A459))</f>
        <v/>
      </c>
      <c r="L459" s="51">
        <f>IF(COUNTIF('Zmiany planu'!$C$4:$C$1000,$A459)=0,IF(H459="","",H459),INDEX('Zmiany planu'!$G$4:$G$1000,MATCH(INT($A459)&amp;"#"&amp;COUNTIF('Zmiany planu'!$C$4:$C$1000,$A459),'Zmiany planu'!$L$4:$L$1000,0))&amp;"")</f>
        <v/>
      </c>
      <c r="M459" s="52">
        <f>IF(COUNTIF('Zmiany planu'!$C$4:$C$1000,$A459)=0,IF(I459="","",I459),IF(INDEX('Zmiany planu'!$H$4:$H$1000,MATCH(INT($A459)&amp;"#"&amp;COUNTIF('Zmiany planu'!$C$4:$C$1000,$A459),'Zmiany planu'!$L$4:$L$1000,0))="",0,INDEX('Zmiany planu'!$H$4:$H$1000,MATCH(INT($A459)&amp;"#"&amp;COUNTIF('Zmiany planu'!$C$4:$C$1000,$A459),'Zmiany planu'!$L$4:$L$1000,0))))</f>
        <v/>
      </c>
      <c r="N459" s="53" t="n"/>
      <c r="O459" s="53" t="n"/>
      <c r="P459" s="54" t="n"/>
      <c r="Q459" s="55" t="n"/>
      <c r="R459" s="56">
        <f>IF(AND(N(P459)&gt;0,N(Q459)&gt;0),Q459/P459,"")</f>
        <v/>
      </c>
      <c r="S459" s="53" t="n"/>
      <c r="T459" s="53" t="n"/>
      <c r="U459" s="44">
        <f>IF(OR(N(S459)=0,N('Ustawienia'!$B$19)=0),"",IFERROR("Z"&amp;MATCH(S459,'Ustawienia'!$C$23:$C$27,1),"&lt;Z1"))</f>
        <v/>
      </c>
      <c r="V459" s="53" t="n"/>
      <c r="W459" s="44">
        <f>IF(AND(N(V459)&gt;0,N(Q459)&gt;0),ROUND(V459*Q459*1440,0),"")</f>
        <v/>
      </c>
      <c r="X459" s="53" t="n"/>
      <c r="Y459" s="53" t="n"/>
      <c r="Z459" s="53" t="n"/>
      <c r="AA459" s="57" t="n"/>
      <c r="AB459" s="53" t="n"/>
      <c r="AC459" s="58" t="n"/>
      <c r="AD459" s="57" t="n"/>
      <c r="AE459" s="53" t="n"/>
      <c r="AF459" s="58" t="n"/>
      <c r="AG459" s="53" t="n"/>
      <c r="AH459" s="58" t="n"/>
      <c r="AI459" s="58" t="n"/>
      <c r="AJ459" s="48" t="n"/>
    </row>
    <row r="460" outlineLevel="1">
      <c r="A460" s="59" t="n">
        <v>46705</v>
      </c>
      <c r="B460" s="60">
        <f>CHOOSE(WEEKDAY(A460,2),"pon","wt","śr","czw","pt","sob","ndz")</f>
        <v/>
      </c>
      <c r="C460" s="61">
        <f>A460-WEEKDAY(A460,2)+1</f>
        <v/>
      </c>
      <c r="D460" s="60">
        <f>YEAR(A460)&amp;"-"&amp;TEXT(MONTH(A460),"00")</f>
        <v/>
      </c>
      <c r="E460" s="62">
        <f>SUMIFS($M$4:$M$1200,$C$4:$C$1200,$C460)</f>
        <v/>
      </c>
      <c r="F460" s="62">
        <f>SUMIFS($P$4:$P$1200,$C$4:$C$1200,$C460)</f>
        <v/>
      </c>
      <c r="G460" s="63" t="n"/>
      <c r="H460" s="64" t="n"/>
      <c r="I460" s="65" t="n"/>
      <c r="J460" s="63" t="n"/>
      <c r="K460" s="66">
        <f>IF(AND(H460="",I460="",COUNTIF('Zmiany planu'!$C$4:$C$1000,$A460)=0),"",1+COUNTIF('Zmiany planu'!$C$4:$C$1000,$A460))</f>
        <v/>
      </c>
      <c r="L460" s="67">
        <f>IF(COUNTIF('Zmiany planu'!$C$4:$C$1000,$A460)=0,IF(H460="","",H460),INDEX('Zmiany planu'!$G$4:$G$1000,MATCH(INT($A460)&amp;"#"&amp;COUNTIF('Zmiany planu'!$C$4:$C$1000,$A460),'Zmiany planu'!$L$4:$L$1000,0))&amp;"")</f>
        <v/>
      </c>
      <c r="M460" s="68">
        <f>IF(COUNTIF('Zmiany planu'!$C$4:$C$1000,$A460)=0,IF(I460="","",I460),IF(INDEX('Zmiany planu'!$H$4:$H$1000,MATCH(INT($A460)&amp;"#"&amp;COUNTIF('Zmiany planu'!$C$4:$C$1000,$A460),'Zmiany planu'!$L$4:$L$1000,0))="",0,INDEX('Zmiany planu'!$H$4:$H$1000,MATCH(INT($A460)&amp;"#"&amp;COUNTIF('Zmiany planu'!$C$4:$C$1000,$A460),'Zmiany planu'!$L$4:$L$1000,0))))</f>
        <v/>
      </c>
      <c r="N460" s="69" t="n"/>
      <c r="O460" s="69" t="n"/>
      <c r="P460" s="70" t="n"/>
      <c r="Q460" s="71" t="n"/>
      <c r="R460" s="72">
        <f>IF(AND(N(P460)&gt;0,N(Q460)&gt;0),Q460/P460,"")</f>
        <v/>
      </c>
      <c r="S460" s="69" t="n"/>
      <c r="T460" s="69" t="n"/>
      <c r="U460" s="60">
        <f>IF(OR(N(S460)=0,N('Ustawienia'!$B$19)=0),"",IFERROR("Z"&amp;MATCH(S460,'Ustawienia'!$C$23:$C$27,1),"&lt;Z1"))</f>
        <v/>
      </c>
      <c r="V460" s="69" t="n"/>
      <c r="W460" s="60">
        <f>IF(AND(N(V460)&gt;0,N(Q460)&gt;0),ROUND(V460*Q460*1440,0),"")</f>
        <v/>
      </c>
      <c r="X460" s="69" t="n"/>
      <c r="Y460" s="69" t="n"/>
      <c r="Z460" s="69" t="n"/>
      <c r="AA460" s="73" t="n"/>
      <c r="AB460" s="69" t="n"/>
      <c r="AC460" s="74" t="n"/>
      <c r="AD460" s="73" t="n"/>
      <c r="AE460" s="69" t="n"/>
      <c r="AF460" s="74" t="n"/>
      <c r="AG460" s="69" t="n"/>
      <c r="AH460" s="74" t="n"/>
      <c r="AI460" s="74" t="n"/>
      <c r="AJ460" s="64" t="n"/>
    </row>
    <row r="461" outlineLevel="1">
      <c r="A461" s="43" t="n">
        <v>46706</v>
      </c>
      <c r="B461" s="44">
        <f>CHOOSE(WEEKDAY(A461,2),"pon","wt","śr","czw","pt","sob","ndz")</f>
        <v/>
      </c>
      <c r="C461" s="45">
        <f>A461-WEEKDAY(A461,2)+1</f>
        <v/>
      </c>
      <c r="D461" s="44">
        <f>YEAR(A461)&amp;"-"&amp;TEXT(MONTH(A461),"00")</f>
        <v/>
      </c>
      <c r="E461" s="46" t="n"/>
      <c r="F461" s="46" t="n"/>
      <c r="G461" s="47" t="n"/>
      <c r="H461" s="48" t="n"/>
      <c r="I461" s="49" t="n"/>
      <c r="J461" s="47" t="n"/>
      <c r="K461" s="50">
        <f>IF(AND(H461="",I461="",COUNTIF('Zmiany planu'!$C$4:$C$1000,$A461)=0),"",1+COUNTIF('Zmiany planu'!$C$4:$C$1000,$A461))</f>
        <v/>
      </c>
      <c r="L461" s="51">
        <f>IF(COUNTIF('Zmiany planu'!$C$4:$C$1000,$A461)=0,IF(H461="","",H461),INDEX('Zmiany planu'!$G$4:$G$1000,MATCH(INT($A461)&amp;"#"&amp;COUNTIF('Zmiany planu'!$C$4:$C$1000,$A461),'Zmiany planu'!$L$4:$L$1000,0))&amp;"")</f>
        <v/>
      </c>
      <c r="M461" s="52">
        <f>IF(COUNTIF('Zmiany planu'!$C$4:$C$1000,$A461)=0,IF(I461="","",I461),IF(INDEX('Zmiany planu'!$H$4:$H$1000,MATCH(INT($A461)&amp;"#"&amp;COUNTIF('Zmiany planu'!$C$4:$C$1000,$A461),'Zmiany planu'!$L$4:$L$1000,0))="",0,INDEX('Zmiany planu'!$H$4:$H$1000,MATCH(INT($A461)&amp;"#"&amp;COUNTIF('Zmiany planu'!$C$4:$C$1000,$A461),'Zmiany planu'!$L$4:$L$1000,0))))</f>
        <v/>
      </c>
      <c r="N461" s="53" t="n"/>
      <c r="O461" s="53" t="n"/>
      <c r="P461" s="54" t="n"/>
      <c r="Q461" s="55" t="n"/>
      <c r="R461" s="56">
        <f>IF(AND(N(P461)&gt;0,N(Q461)&gt;0),Q461/P461,"")</f>
        <v/>
      </c>
      <c r="S461" s="53" t="n"/>
      <c r="T461" s="53" t="n"/>
      <c r="U461" s="44">
        <f>IF(OR(N(S461)=0,N('Ustawienia'!$B$19)=0),"",IFERROR("Z"&amp;MATCH(S461,'Ustawienia'!$C$23:$C$27,1),"&lt;Z1"))</f>
        <v/>
      </c>
      <c r="V461" s="53" t="n"/>
      <c r="W461" s="44">
        <f>IF(AND(N(V461)&gt;0,N(Q461)&gt;0),ROUND(V461*Q461*1440,0),"")</f>
        <v/>
      </c>
      <c r="X461" s="53" t="n"/>
      <c r="Y461" s="53" t="n"/>
      <c r="Z461" s="53" t="n"/>
      <c r="AA461" s="57" t="n"/>
      <c r="AB461" s="53" t="n"/>
      <c r="AC461" s="58" t="n"/>
      <c r="AD461" s="57" t="n"/>
      <c r="AE461" s="53" t="n"/>
      <c r="AF461" s="58" t="n"/>
      <c r="AG461" s="53" t="n"/>
      <c r="AH461" s="58" t="n"/>
      <c r="AI461" s="58" t="n"/>
      <c r="AJ461" s="48" t="n"/>
    </row>
    <row r="462" outlineLevel="1">
      <c r="A462" s="43" t="n">
        <v>46707</v>
      </c>
      <c r="B462" s="44">
        <f>CHOOSE(WEEKDAY(A462,2),"pon","wt","śr","czw","pt","sob","ndz")</f>
        <v/>
      </c>
      <c r="C462" s="45">
        <f>A462-WEEKDAY(A462,2)+1</f>
        <v/>
      </c>
      <c r="D462" s="44">
        <f>YEAR(A462)&amp;"-"&amp;TEXT(MONTH(A462),"00")</f>
        <v/>
      </c>
      <c r="E462" s="46" t="n"/>
      <c r="F462" s="46" t="n"/>
      <c r="G462" s="47" t="n"/>
      <c r="H462" s="48" t="n"/>
      <c r="I462" s="49" t="n"/>
      <c r="J462" s="47" t="n"/>
      <c r="K462" s="50">
        <f>IF(AND(H462="",I462="",COUNTIF('Zmiany planu'!$C$4:$C$1000,$A462)=0),"",1+COUNTIF('Zmiany planu'!$C$4:$C$1000,$A462))</f>
        <v/>
      </c>
      <c r="L462" s="51">
        <f>IF(COUNTIF('Zmiany planu'!$C$4:$C$1000,$A462)=0,IF(H462="","",H462),INDEX('Zmiany planu'!$G$4:$G$1000,MATCH(INT($A462)&amp;"#"&amp;COUNTIF('Zmiany planu'!$C$4:$C$1000,$A462),'Zmiany planu'!$L$4:$L$1000,0))&amp;"")</f>
        <v/>
      </c>
      <c r="M462" s="52">
        <f>IF(COUNTIF('Zmiany planu'!$C$4:$C$1000,$A462)=0,IF(I462="","",I462),IF(INDEX('Zmiany planu'!$H$4:$H$1000,MATCH(INT($A462)&amp;"#"&amp;COUNTIF('Zmiany planu'!$C$4:$C$1000,$A462),'Zmiany planu'!$L$4:$L$1000,0))="",0,INDEX('Zmiany planu'!$H$4:$H$1000,MATCH(INT($A462)&amp;"#"&amp;COUNTIF('Zmiany planu'!$C$4:$C$1000,$A462),'Zmiany planu'!$L$4:$L$1000,0))))</f>
        <v/>
      </c>
      <c r="N462" s="53" t="n"/>
      <c r="O462" s="53" t="n"/>
      <c r="P462" s="54" t="n"/>
      <c r="Q462" s="55" t="n"/>
      <c r="R462" s="56">
        <f>IF(AND(N(P462)&gt;0,N(Q462)&gt;0),Q462/P462,"")</f>
        <v/>
      </c>
      <c r="S462" s="53" t="n"/>
      <c r="T462" s="53" t="n"/>
      <c r="U462" s="44">
        <f>IF(OR(N(S462)=0,N('Ustawienia'!$B$19)=0),"",IFERROR("Z"&amp;MATCH(S462,'Ustawienia'!$C$23:$C$27,1),"&lt;Z1"))</f>
        <v/>
      </c>
      <c r="V462" s="53" t="n"/>
      <c r="W462" s="44">
        <f>IF(AND(N(V462)&gt;0,N(Q462)&gt;0),ROUND(V462*Q462*1440,0),"")</f>
        <v/>
      </c>
      <c r="X462" s="53" t="n"/>
      <c r="Y462" s="53" t="n"/>
      <c r="Z462" s="53" t="n"/>
      <c r="AA462" s="57" t="n"/>
      <c r="AB462" s="53" t="n"/>
      <c r="AC462" s="58" t="n"/>
      <c r="AD462" s="57" t="n"/>
      <c r="AE462" s="53" t="n"/>
      <c r="AF462" s="58" t="n"/>
      <c r="AG462" s="53" t="n"/>
      <c r="AH462" s="58" t="n"/>
      <c r="AI462" s="58" t="n"/>
      <c r="AJ462" s="48" t="n"/>
    </row>
    <row r="463" outlineLevel="1">
      <c r="A463" s="43" t="n">
        <v>46708</v>
      </c>
      <c r="B463" s="44">
        <f>CHOOSE(WEEKDAY(A463,2),"pon","wt","śr","czw","pt","sob","ndz")</f>
        <v/>
      </c>
      <c r="C463" s="45">
        <f>A463-WEEKDAY(A463,2)+1</f>
        <v/>
      </c>
      <c r="D463" s="44">
        <f>YEAR(A463)&amp;"-"&amp;TEXT(MONTH(A463),"00")</f>
        <v/>
      </c>
      <c r="E463" s="46" t="n"/>
      <c r="F463" s="46" t="n"/>
      <c r="G463" s="47" t="n"/>
      <c r="H463" s="48" t="n"/>
      <c r="I463" s="49" t="n"/>
      <c r="J463" s="47" t="n"/>
      <c r="K463" s="50">
        <f>IF(AND(H463="",I463="",COUNTIF('Zmiany planu'!$C$4:$C$1000,$A463)=0),"",1+COUNTIF('Zmiany planu'!$C$4:$C$1000,$A463))</f>
        <v/>
      </c>
      <c r="L463" s="51">
        <f>IF(COUNTIF('Zmiany planu'!$C$4:$C$1000,$A463)=0,IF(H463="","",H463),INDEX('Zmiany planu'!$G$4:$G$1000,MATCH(INT($A463)&amp;"#"&amp;COUNTIF('Zmiany planu'!$C$4:$C$1000,$A463),'Zmiany planu'!$L$4:$L$1000,0))&amp;"")</f>
        <v/>
      </c>
      <c r="M463" s="52">
        <f>IF(COUNTIF('Zmiany planu'!$C$4:$C$1000,$A463)=0,IF(I463="","",I463),IF(INDEX('Zmiany planu'!$H$4:$H$1000,MATCH(INT($A463)&amp;"#"&amp;COUNTIF('Zmiany planu'!$C$4:$C$1000,$A463),'Zmiany planu'!$L$4:$L$1000,0))="",0,INDEX('Zmiany planu'!$H$4:$H$1000,MATCH(INT($A463)&amp;"#"&amp;COUNTIF('Zmiany planu'!$C$4:$C$1000,$A463),'Zmiany planu'!$L$4:$L$1000,0))))</f>
        <v/>
      </c>
      <c r="N463" s="53" t="n"/>
      <c r="O463" s="53" t="n"/>
      <c r="P463" s="54" t="n"/>
      <c r="Q463" s="55" t="n"/>
      <c r="R463" s="56">
        <f>IF(AND(N(P463)&gt;0,N(Q463)&gt;0),Q463/P463,"")</f>
        <v/>
      </c>
      <c r="S463" s="53" t="n"/>
      <c r="T463" s="53" t="n"/>
      <c r="U463" s="44">
        <f>IF(OR(N(S463)=0,N('Ustawienia'!$B$19)=0),"",IFERROR("Z"&amp;MATCH(S463,'Ustawienia'!$C$23:$C$27,1),"&lt;Z1"))</f>
        <v/>
      </c>
      <c r="V463" s="53" t="n"/>
      <c r="W463" s="44">
        <f>IF(AND(N(V463)&gt;0,N(Q463)&gt;0),ROUND(V463*Q463*1440,0),"")</f>
        <v/>
      </c>
      <c r="X463" s="53" t="n"/>
      <c r="Y463" s="53" t="n"/>
      <c r="Z463" s="53" t="n"/>
      <c r="AA463" s="57" t="n"/>
      <c r="AB463" s="53" t="n"/>
      <c r="AC463" s="58" t="n"/>
      <c r="AD463" s="57" t="n"/>
      <c r="AE463" s="53" t="n"/>
      <c r="AF463" s="58" t="n"/>
      <c r="AG463" s="53" t="n"/>
      <c r="AH463" s="58" t="n"/>
      <c r="AI463" s="58" t="n"/>
      <c r="AJ463" s="48" t="n"/>
    </row>
    <row r="464" outlineLevel="1">
      <c r="A464" s="43" t="n">
        <v>46709</v>
      </c>
      <c r="B464" s="44">
        <f>CHOOSE(WEEKDAY(A464,2),"pon","wt","śr","czw","pt","sob","ndz")</f>
        <v/>
      </c>
      <c r="C464" s="45">
        <f>A464-WEEKDAY(A464,2)+1</f>
        <v/>
      </c>
      <c r="D464" s="44">
        <f>YEAR(A464)&amp;"-"&amp;TEXT(MONTH(A464),"00")</f>
        <v/>
      </c>
      <c r="E464" s="46" t="n"/>
      <c r="F464" s="46" t="n"/>
      <c r="G464" s="47" t="n"/>
      <c r="H464" s="48" t="n"/>
      <c r="I464" s="49" t="n"/>
      <c r="J464" s="47" t="n"/>
      <c r="K464" s="50">
        <f>IF(AND(H464="",I464="",COUNTIF('Zmiany planu'!$C$4:$C$1000,$A464)=0),"",1+COUNTIF('Zmiany planu'!$C$4:$C$1000,$A464))</f>
        <v/>
      </c>
      <c r="L464" s="51">
        <f>IF(COUNTIF('Zmiany planu'!$C$4:$C$1000,$A464)=0,IF(H464="","",H464),INDEX('Zmiany planu'!$G$4:$G$1000,MATCH(INT($A464)&amp;"#"&amp;COUNTIF('Zmiany planu'!$C$4:$C$1000,$A464),'Zmiany planu'!$L$4:$L$1000,0))&amp;"")</f>
        <v/>
      </c>
      <c r="M464" s="52">
        <f>IF(COUNTIF('Zmiany planu'!$C$4:$C$1000,$A464)=0,IF(I464="","",I464),IF(INDEX('Zmiany planu'!$H$4:$H$1000,MATCH(INT($A464)&amp;"#"&amp;COUNTIF('Zmiany planu'!$C$4:$C$1000,$A464),'Zmiany planu'!$L$4:$L$1000,0))="",0,INDEX('Zmiany planu'!$H$4:$H$1000,MATCH(INT($A464)&amp;"#"&amp;COUNTIF('Zmiany planu'!$C$4:$C$1000,$A464),'Zmiany planu'!$L$4:$L$1000,0))))</f>
        <v/>
      </c>
      <c r="N464" s="53" t="n"/>
      <c r="O464" s="53" t="n"/>
      <c r="P464" s="54" t="n"/>
      <c r="Q464" s="55" t="n"/>
      <c r="R464" s="56">
        <f>IF(AND(N(P464)&gt;0,N(Q464)&gt;0),Q464/P464,"")</f>
        <v/>
      </c>
      <c r="S464" s="53" t="n"/>
      <c r="T464" s="53" t="n"/>
      <c r="U464" s="44">
        <f>IF(OR(N(S464)=0,N('Ustawienia'!$B$19)=0),"",IFERROR("Z"&amp;MATCH(S464,'Ustawienia'!$C$23:$C$27,1),"&lt;Z1"))</f>
        <v/>
      </c>
      <c r="V464" s="53" t="n"/>
      <c r="W464" s="44">
        <f>IF(AND(N(V464)&gt;0,N(Q464)&gt;0),ROUND(V464*Q464*1440,0),"")</f>
        <v/>
      </c>
      <c r="X464" s="53" t="n"/>
      <c r="Y464" s="53" t="n"/>
      <c r="Z464" s="53" t="n"/>
      <c r="AA464" s="57" t="n"/>
      <c r="AB464" s="53" t="n"/>
      <c r="AC464" s="58" t="n"/>
      <c r="AD464" s="57" t="n"/>
      <c r="AE464" s="53" t="n"/>
      <c r="AF464" s="58" t="n"/>
      <c r="AG464" s="53" t="n"/>
      <c r="AH464" s="58" t="n"/>
      <c r="AI464" s="58" t="n"/>
      <c r="AJ464" s="48" t="n"/>
    </row>
    <row r="465" outlineLevel="1">
      <c r="A465" s="43" t="n">
        <v>46710</v>
      </c>
      <c r="B465" s="44">
        <f>CHOOSE(WEEKDAY(A465,2),"pon","wt","śr","czw","pt","sob","ndz")</f>
        <v/>
      </c>
      <c r="C465" s="45">
        <f>A465-WEEKDAY(A465,2)+1</f>
        <v/>
      </c>
      <c r="D465" s="44">
        <f>YEAR(A465)&amp;"-"&amp;TEXT(MONTH(A465),"00")</f>
        <v/>
      </c>
      <c r="E465" s="46" t="n"/>
      <c r="F465" s="46" t="n"/>
      <c r="G465" s="47" t="n"/>
      <c r="H465" s="48" t="n"/>
      <c r="I465" s="49" t="n"/>
      <c r="J465" s="47" t="n"/>
      <c r="K465" s="50">
        <f>IF(AND(H465="",I465="",COUNTIF('Zmiany planu'!$C$4:$C$1000,$A465)=0),"",1+COUNTIF('Zmiany planu'!$C$4:$C$1000,$A465))</f>
        <v/>
      </c>
      <c r="L465" s="51">
        <f>IF(COUNTIF('Zmiany planu'!$C$4:$C$1000,$A465)=0,IF(H465="","",H465),INDEX('Zmiany planu'!$G$4:$G$1000,MATCH(INT($A465)&amp;"#"&amp;COUNTIF('Zmiany planu'!$C$4:$C$1000,$A465),'Zmiany planu'!$L$4:$L$1000,0))&amp;"")</f>
        <v/>
      </c>
      <c r="M465" s="52">
        <f>IF(COUNTIF('Zmiany planu'!$C$4:$C$1000,$A465)=0,IF(I465="","",I465),IF(INDEX('Zmiany planu'!$H$4:$H$1000,MATCH(INT($A465)&amp;"#"&amp;COUNTIF('Zmiany planu'!$C$4:$C$1000,$A465),'Zmiany planu'!$L$4:$L$1000,0))="",0,INDEX('Zmiany planu'!$H$4:$H$1000,MATCH(INT($A465)&amp;"#"&amp;COUNTIF('Zmiany planu'!$C$4:$C$1000,$A465),'Zmiany planu'!$L$4:$L$1000,0))))</f>
        <v/>
      </c>
      <c r="N465" s="53" t="n"/>
      <c r="O465" s="53" t="n"/>
      <c r="P465" s="54" t="n"/>
      <c r="Q465" s="55" t="n"/>
      <c r="R465" s="56">
        <f>IF(AND(N(P465)&gt;0,N(Q465)&gt;0),Q465/P465,"")</f>
        <v/>
      </c>
      <c r="S465" s="53" t="n"/>
      <c r="T465" s="53" t="n"/>
      <c r="U465" s="44">
        <f>IF(OR(N(S465)=0,N('Ustawienia'!$B$19)=0),"",IFERROR("Z"&amp;MATCH(S465,'Ustawienia'!$C$23:$C$27,1),"&lt;Z1"))</f>
        <v/>
      </c>
      <c r="V465" s="53" t="n"/>
      <c r="W465" s="44">
        <f>IF(AND(N(V465)&gt;0,N(Q465)&gt;0),ROUND(V465*Q465*1440,0),"")</f>
        <v/>
      </c>
      <c r="X465" s="53" t="n"/>
      <c r="Y465" s="53" t="n"/>
      <c r="Z465" s="53" t="n"/>
      <c r="AA465" s="57" t="n"/>
      <c r="AB465" s="53" t="n"/>
      <c r="AC465" s="58" t="n"/>
      <c r="AD465" s="57" t="n"/>
      <c r="AE465" s="53" t="n"/>
      <c r="AF465" s="58" t="n"/>
      <c r="AG465" s="53" t="n"/>
      <c r="AH465" s="58" t="n"/>
      <c r="AI465" s="58" t="n"/>
      <c r="AJ465" s="48" t="n"/>
    </row>
    <row r="466" outlineLevel="1">
      <c r="A466" s="43" t="n">
        <v>46711</v>
      </c>
      <c r="B466" s="44">
        <f>CHOOSE(WEEKDAY(A466,2),"pon","wt","śr","czw","pt","sob","ndz")</f>
        <v/>
      </c>
      <c r="C466" s="45">
        <f>A466-WEEKDAY(A466,2)+1</f>
        <v/>
      </c>
      <c r="D466" s="44">
        <f>YEAR(A466)&amp;"-"&amp;TEXT(MONTH(A466),"00")</f>
        <v/>
      </c>
      <c r="E466" s="46" t="n"/>
      <c r="F466" s="46" t="n"/>
      <c r="G466" s="47" t="n"/>
      <c r="H466" s="48" t="n"/>
      <c r="I466" s="49" t="n"/>
      <c r="J466" s="47" t="n"/>
      <c r="K466" s="50">
        <f>IF(AND(H466="",I466="",COUNTIF('Zmiany planu'!$C$4:$C$1000,$A466)=0),"",1+COUNTIF('Zmiany planu'!$C$4:$C$1000,$A466))</f>
        <v/>
      </c>
      <c r="L466" s="51">
        <f>IF(COUNTIF('Zmiany planu'!$C$4:$C$1000,$A466)=0,IF(H466="","",H466),INDEX('Zmiany planu'!$G$4:$G$1000,MATCH(INT($A466)&amp;"#"&amp;COUNTIF('Zmiany planu'!$C$4:$C$1000,$A466),'Zmiany planu'!$L$4:$L$1000,0))&amp;"")</f>
        <v/>
      </c>
      <c r="M466" s="52">
        <f>IF(COUNTIF('Zmiany planu'!$C$4:$C$1000,$A466)=0,IF(I466="","",I466),IF(INDEX('Zmiany planu'!$H$4:$H$1000,MATCH(INT($A466)&amp;"#"&amp;COUNTIF('Zmiany planu'!$C$4:$C$1000,$A466),'Zmiany planu'!$L$4:$L$1000,0))="",0,INDEX('Zmiany planu'!$H$4:$H$1000,MATCH(INT($A466)&amp;"#"&amp;COUNTIF('Zmiany planu'!$C$4:$C$1000,$A466),'Zmiany planu'!$L$4:$L$1000,0))))</f>
        <v/>
      </c>
      <c r="N466" s="53" t="n"/>
      <c r="O466" s="53" t="n"/>
      <c r="P466" s="54" t="n"/>
      <c r="Q466" s="55" t="n"/>
      <c r="R466" s="56">
        <f>IF(AND(N(P466)&gt;0,N(Q466)&gt;0),Q466/P466,"")</f>
        <v/>
      </c>
      <c r="S466" s="53" t="n"/>
      <c r="T466" s="53" t="n"/>
      <c r="U466" s="44">
        <f>IF(OR(N(S466)=0,N('Ustawienia'!$B$19)=0),"",IFERROR("Z"&amp;MATCH(S466,'Ustawienia'!$C$23:$C$27,1),"&lt;Z1"))</f>
        <v/>
      </c>
      <c r="V466" s="53" t="n"/>
      <c r="W466" s="44">
        <f>IF(AND(N(V466)&gt;0,N(Q466)&gt;0),ROUND(V466*Q466*1440,0),"")</f>
        <v/>
      </c>
      <c r="X466" s="53" t="n"/>
      <c r="Y466" s="53" t="n"/>
      <c r="Z466" s="53" t="n"/>
      <c r="AA466" s="57" t="n"/>
      <c r="AB466" s="53" t="n"/>
      <c r="AC466" s="58" t="n"/>
      <c r="AD466" s="57" t="n"/>
      <c r="AE466" s="53" t="n"/>
      <c r="AF466" s="58" t="n"/>
      <c r="AG466" s="53" t="n"/>
      <c r="AH466" s="58" t="n"/>
      <c r="AI466" s="58" t="n"/>
      <c r="AJ466" s="48" t="n"/>
    </row>
    <row r="467" outlineLevel="1">
      <c r="A467" s="59" t="n">
        <v>46712</v>
      </c>
      <c r="B467" s="60">
        <f>CHOOSE(WEEKDAY(A467,2),"pon","wt","śr","czw","pt","sob","ndz")</f>
        <v/>
      </c>
      <c r="C467" s="61">
        <f>A467-WEEKDAY(A467,2)+1</f>
        <v/>
      </c>
      <c r="D467" s="60">
        <f>YEAR(A467)&amp;"-"&amp;TEXT(MONTH(A467),"00")</f>
        <v/>
      </c>
      <c r="E467" s="62">
        <f>SUMIFS($M$4:$M$1200,$C$4:$C$1200,$C467)</f>
        <v/>
      </c>
      <c r="F467" s="62">
        <f>SUMIFS($P$4:$P$1200,$C$4:$C$1200,$C467)</f>
        <v/>
      </c>
      <c r="G467" s="63" t="n"/>
      <c r="H467" s="64" t="n"/>
      <c r="I467" s="65" t="n"/>
      <c r="J467" s="63" t="n"/>
      <c r="K467" s="66">
        <f>IF(AND(H467="",I467="",COUNTIF('Zmiany planu'!$C$4:$C$1000,$A467)=0),"",1+COUNTIF('Zmiany planu'!$C$4:$C$1000,$A467))</f>
        <v/>
      </c>
      <c r="L467" s="67">
        <f>IF(COUNTIF('Zmiany planu'!$C$4:$C$1000,$A467)=0,IF(H467="","",H467),INDEX('Zmiany planu'!$G$4:$G$1000,MATCH(INT($A467)&amp;"#"&amp;COUNTIF('Zmiany planu'!$C$4:$C$1000,$A467),'Zmiany planu'!$L$4:$L$1000,0))&amp;"")</f>
        <v/>
      </c>
      <c r="M467" s="68">
        <f>IF(COUNTIF('Zmiany planu'!$C$4:$C$1000,$A467)=0,IF(I467="","",I467),IF(INDEX('Zmiany planu'!$H$4:$H$1000,MATCH(INT($A467)&amp;"#"&amp;COUNTIF('Zmiany planu'!$C$4:$C$1000,$A467),'Zmiany planu'!$L$4:$L$1000,0))="",0,INDEX('Zmiany planu'!$H$4:$H$1000,MATCH(INT($A467)&amp;"#"&amp;COUNTIF('Zmiany planu'!$C$4:$C$1000,$A467),'Zmiany planu'!$L$4:$L$1000,0))))</f>
        <v/>
      </c>
      <c r="N467" s="69" t="n"/>
      <c r="O467" s="69" t="n"/>
      <c r="P467" s="70" t="n"/>
      <c r="Q467" s="71" t="n"/>
      <c r="R467" s="72">
        <f>IF(AND(N(P467)&gt;0,N(Q467)&gt;0),Q467/P467,"")</f>
        <v/>
      </c>
      <c r="S467" s="69" t="n"/>
      <c r="T467" s="69" t="n"/>
      <c r="U467" s="60">
        <f>IF(OR(N(S467)=0,N('Ustawienia'!$B$19)=0),"",IFERROR("Z"&amp;MATCH(S467,'Ustawienia'!$C$23:$C$27,1),"&lt;Z1"))</f>
        <v/>
      </c>
      <c r="V467" s="69" t="n"/>
      <c r="W467" s="60">
        <f>IF(AND(N(V467)&gt;0,N(Q467)&gt;0),ROUND(V467*Q467*1440,0),"")</f>
        <v/>
      </c>
      <c r="X467" s="69" t="n"/>
      <c r="Y467" s="69" t="n"/>
      <c r="Z467" s="69" t="n"/>
      <c r="AA467" s="73" t="n"/>
      <c r="AB467" s="69" t="n"/>
      <c r="AC467" s="74" t="n"/>
      <c r="AD467" s="73" t="n"/>
      <c r="AE467" s="69" t="n"/>
      <c r="AF467" s="74" t="n"/>
      <c r="AG467" s="69" t="n"/>
      <c r="AH467" s="74" t="n"/>
      <c r="AI467" s="74" t="n"/>
      <c r="AJ467" s="64" t="n"/>
    </row>
    <row r="468" outlineLevel="1">
      <c r="A468" s="43" t="n">
        <v>46713</v>
      </c>
      <c r="B468" s="44">
        <f>CHOOSE(WEEKDAY(A468,2),"pon","wt","śr","czw","pt","sob","ndz")</f>
        <v/>
      </c>
      <c r="C468" s="45">
        <f>A468-WEEKDAY(A468,2)+1</f>
        <v/>
      </c>
      <c r="D468" s="44">
        <f>YEAR(A468)&amp;"-"&amp;TEXT(MONTH(A468),"00")</f>
        <v/>
      </c>
      <c r="E468" s="46" t="n"/>
      <c r="F468" s="46" t="n"/>
      <c r="G468" s="47" t="n"/>
      <c r="H468" s="48" t="n"/>
      <c r="I468" s="49" t="n"/>
      <c r="J468" s="47" t="n"/>
      <c r="K468" s="50">
        <f>IF(AND(H468="",I468="",COUNTIF('Zmiany planu'!$C$4:$C$1000,$A468)=0),"",1+COUNTIF('Zmiany planu'!$C$4:$C$1000,$A468))</f>
        <v/>
      </c>
      <c r="L468" s="51">
        <f>IF(COUNTIF('Zmiany planu'!$C$4:$C$1000,$A468)=0,IF(H468="","",H468),INDEX('Zmiany planu'!$G$4:$G$1000,MATCH(INT($A468)&amp;"#"&amp;COUNTIF('Zmiany planu'!$C$4:$C$1000,$A468),'Zmiany planu'!$L$4:$L$1000,0))&amp;"")</f>
        <v/>
      </c>
      <c r="M468" s="52">
        <f>IF(COUNTIF('Zmiany planu'!$C$4:$C$1000,$A468)=0,IF(I468="","",I468),IF(INDEX('Zmiany planu'!$H$4:$H$1000,MATCH(INT($A468)&amp;"#"&amp;COUNTIF('Zmiany planu'!$C$4:$C$1000,$A468),'Zmiany planu'!$L$4:$L$1000,0))="",0,INDEX('Zmiany planu'!$H$4:$H$1000,MATCH(INT($A468)&amp;"#"&amp;COUNTIF('Zmiany planu'!$C$4:$C$1000,$A468),'Zmiany planu'!$L$4:$L$1000,0))))</f>
        <v/>
      </c>
      <c r="N468" s="53" t="n"/>
      <c r="O468" s="53" t="n"/>
      <c r="P468" s="54" t="n"/>
      <c r="Q468" s="55" t="n"/>
      <c r="R468" s="56">
        <f>IF(AND(N(P468)&gt;0,N(Q468)&gt;0),Q468/P468,"")</f>
        <v/>
      </c>
      <c r="S468" s="53" t="n"/>
      <c r="T468" s="53" t="n"/>
      <c r="U468" s="44">
        <f>IF(OR(N(S468)=0,N('Ustawienia'!$B$19)=0),"",IFERROR("Z"&amp;MATCH(S468,'Ustawienia'!$C$23:$C$27,1),"&lt;Z1"))</f>
        <v/>
      </c>
      <c r="V468" s="53" t="n"/>
      <c r="W468" s="44">
        <f>IF(AND(N(V468)&gt;0,N(Q468)&gt;0),ROUND(V468*Q468*1440,0),"")</f>
        <v/>
      </c>
      <c r="X468" s="53" t="n"/>
      <c r="Y468" s="53" t="n"/>
      <c r="Z468" s="53" t="n"/>
      <c r="AA468" s="57" t="n"/>
      <c r="AB468" s="53" t="n"/>
      <c r="AC468" s="58" t="n"/>
      <c r="AD468" s="57" t="n"/>
      <c r="AE468" s="53" t="n"/>
      <c r="AF468" s="58" t="n"/>
      <c r="AG468" s="53" t="n"/>
      <c r="AH468" s="58" t="n"/>
      <c r="AI468" s="58" t="n"/>
      <c r="AJ468" s="48" t="n"/>
    </row>
    <row r="469" outlineLevel="1">
      <c r="A469" s="43" t="n">
        <v>46714</v>
      </c>
      <c r="B469" s="44">
        <f>CHOOSE(WEEKDAY(A469,2),"pon","wt","śr","czw","pt","sob","ndz")</f>
        <v/>
      </c>
      <c r="C469" s="45">
        <f>A469-WEEKDAY(A469,2)+1</f>
        <v/>
      </c>
      <c r="D469" s="44">
        <f>YEAR(A469)&amp;"-"&amp;TEXT(MONTH(A469),"00")</f>
        <v/>
      </c>
      <c r="E469" s="46" t="n"/>
      <c r="F469" s="46" t="n"/>
      <c r="G469" s="47" t="n"/>
      <c r="H469" s="48" t="n"/>
      <c r="I469" s="49" t="n"/>
      <c r="J469" s="47" t="n"/>
      <c r="K469" s="50">
        <f>IF(AND(H469="",I469="",COUNTIF('Zmiany planu'!$C$4:$C$1000,$A469)=0),"",1+COUNTIF('Zmiany planu'!$C$4:$C$1000,$A469))</f>
        <v/>
      </c>
      <c r="L469" s="51">
        <f>IF(COUNTIF('Zmiany planu'!$C$4:$C$1000,$A469)=0,IF(H469="","",H469),INDEX('Zmiany planu'!$G$4:$G$1000,MATCH(INT($A469)&amp;"#"&amp;COUNTIF('Zmiany planu'!$C$4:$C$1000,$A469),'Zmiany planu'!$L$4:$L$1000,0))&amp;"")</f>
        <v/>
      </c>
      <c r="M469" s="52">
        <f>IF(COUNTIF('Zmiany planu'!$C$4:$C$1000,$A469)=0,IF(I469="","",I469),IF(INDEX('Zmiany planu'!$H$4:$H$1000,MATCH(INT($A469)&amp;"#"&amp;COUNTIF('Zmiany planu'!$C$4:$C$1000,$A469),'Zmiany planu'!$L$4:$L$1000,0))="",0,INDEX('Zmiany planu'!$H$4:$H$1000,MATCH(INT($A469)&amp;"#"&amp;COUNTIF('Zmiany planu'!$C$4:$C$1000,$A469),'Zmiany planu'!$L$4:$L$1000,0))))</f>
        <v/>
      </c>
      <c r="N469" s="53" t="n"/>
      <c r="O469" s="53" t="n"/>
      <c r="P469" s="54" t="n"/>
      <c r="Q469" s="55" t="n"/>
      <c r="R469" s="56">
        <f>IF(AND(N(P469)&gt;0,N(Q469)&gt;0),Q469/P469,"")</f>
        <v/>
      </c>
      <c r="S469" s="53" t="n"/>
      <c r="T469" s="53" t="n"/>
      <c r="U469" s="44">
        <f>IF(OR(N(S469)=0,N('Ustawienia'!$B$19)=0),"",IFERROR("Z"&amp;MATCH(S469,'Ustawienia'!$C$23:$C$27,1),"&lt;Z1"))</f>
        <v/>
      </c>
      <c r="V469" s="53" t="n"/>
      <c r="W469" s="44">
        <f>IF(AND(N(V469)&gt;0,N(Q469)&gt;0),ROUND(V469*Q469*1440,0),"")</f>
        <v/>
      </c>
      <c r="X469" s="53" t="n"/>
      <c r="Y469" s="53" t="n"/>
      <c r="Z469" s="53" t="n"/>
      <c r="AA469" s="57" t="n"/>
      <c r="AB469" s="53" t="n"/>
      <c r="AC469" s="58" t="n"/>
      <c r="AD469" s="57" t="n"/>
      <c r="AE469" s="53" t="n"/>
      <c r="AF469" s="58" t="n"/>
      <c r="AG469" s="53" t="n"/>
      <c r="AH469" s="58" t="n"/>
      <c r="AI469" s="58" t="n"/>
      <c r="AJ469" s="48" t="n"/>
    </row>
    <row r="470" outlineLevel="1">
      <c r="A470" s="43" t="n">
        <v>46715</v>
      </c>
      <c r="B470" s="44">
        <f>CHOOSE(WEEKDAY(A470,2),"pon","wt","śr","czw","pt","sob","ndz")</f>
        <v/>
      </c>
      <c r="C470" s="45">
        <f>A470-WEEKDAY(A470,2)+1</f>
        <v/>
      </c>
      <c r="D470" s="44">
        <f>YEAR(A470)&amp;"-"&amp;TEXT(MONTH(A470),"00")</f>
        <v/>
      </c>
      <c r="E470" s="46" t="n"/>
      <c r="F470" s="46" t="n"/>
      <c r="G470" s="47" t="n"/>
      <c r="H470" s="48" t="n"/>
      <c r="I470" s="49" t="n"/>
      <c r="J470" s="47" t="n"/>
      <c r="K470" s="50">
        <f>IF(AND(H470="",I470="",COUNTIF('Zmiany planu'!$C$4:$C$1000,$A470)=0),"",1+COUNTIF('Zmiany planu'!$C$4:$C$1000,$A470))</f>
        <v/>
      </c>
      <c r="L470" s="51">
        <f>IF(COUNTIF('Zmiany planu'!$C$4:$C$1000,$A470)=0,IF(H470="","",H470),INDEX('Zmiany planu'!$G$4:$G$1000,MATCH(INT($A470)&amp;"#"&amp;COUNTIF('Zmiany planu'!$C$4:$C$1000,$A470),'Zmiany planu'!$L$4:$L$1000,0))&amp;"")</f>
        <v/>
      </c>
      <c r="M470" s="52">
        <f>IF(COUNTIF('Zmiany planu'!$C$4:$C$1000,$A470)=0,IF(I470="","",I470),IF(INDEX('Zmiany planu'!$H$4:$H$1000,MATCH(INT($A470)&amp;"#"&amp;COUNTIF('Zmiany planu'!$C$4:$C$1000,$A470),'Zmiany planu'!$L$4:$L$1000,0))="",0,INDEX('Zmiany planu'!$H$4:$H$1000,MATCH(INT($A470)&amp;"#"&amp;COUNTIF('Zmiany planu'!$C$4:$C$1000,$A470),'Zmiany planu'!$L$4:$L$1000,0))))</f>
        <v/>
      </c>
      <c r="N470" s="53" t="n"/>
      <c r="O470" s="53" t="n"/>
      <c r="P470" s="54" t="n"/>
      <c r="Q470" s="55" t="n"/>
      <c r="R470" s="56">
        <f>IF(AND(N(P470)&gt;0,N(Q470)&gt;0),Q470/P470,"")</f>
        <v/>
      </c>
      <c r="S470" s="53" t="n"/>
      <c r="T470" s="53" t="n"/>
      <c r="U470" s="44">
        <f>IF(OR(N(S470)=0,N('Ustawienia'!$B$19)=0),"",IFERROR("Z"&amp;MATCH(S470,'Ustawienia'!$C$23:$C$27,1),"&lt;Z1"))</f>
        <v/>
      </c>
      <c r="V470" s="53" t="n"/>
      <c r="W470" s="44">
        <f>IF(AND(N(V470)&gt;0,N(Q470)&gt;0),ROUND(V470*Q470*1440,0),"")</f>
        <v/>
      </c>
      <c r="X470" s="53" t="n"/>
      <c r="Y470" s="53" t="n"/>
      <c r="Z470" s="53" t="n"/>
      <c r="AA470" s="57" t="n"/>
      <c r="AB470" s="53" t="n"/>
      <c r="AC470" s="58" t="n"/>
      <c r="AD470" s="57" t="n"/>
      <c r="AE470" s="53" t="n"/>
      <c r="AF470" s="58" t="n"/>
      <c r="AG470" s="53" t="n"/>
      <c r="AH470" s="58" t="n"/>
      <c r="AI470" s="58" t="n"/>
      <c r="AJ470" s="48" t="n"/>
    </row>
    <row r="471" outlineLevel="1">
      <c r="A471" s="43" t="n">
        <v>46716</v>
      </c>
      <c r="B471" s="44">
        <f>CHOOSE(WEEKDAY(A471,2),"pon","wt","śr","czw","pt","sob","ndz")</f>
        <v/>
      </c>
      <c r="C471" s="45">
        <f>A471-WEEKDAY(A471,2)+1</f>
        <v/>
      </c>
      <c r="D471" s="44">
        <f>YEAR(A471)&amp;"-"&amp;TEXT(MONTH(A471),"00")</f>
        <v/>
      </c>
      <c r="E471" s="46" t="n"/>
      <c r="F471" s="46" t="n"/>
      <c r="G471" s="47" t="n"/>
      <c r="H471" s="48" t="n"/>
      <c r="I471" s="49" t="n"/>
      <c r="J471" s="47" t="n"/>
      <c r="K471" s="50">
        <f>IF(AND(H471="",I471="",COUNTIF('Zmiany planu'!$C$4:$C$1000,$A471)=0),"",1+COUNTIF('Zmiany planu'!$C$4:$C$1000,$A471))</f>
        <v/>
      </c>
      <c r="L471" s="51">
        <f>IF(COUNTIF('Zmiany planu'!$C$4:$C$1000,$A471)=0,IF(H471="","",H471),INDEX('Zmiany planu'!$G$4:$G$1000,MATCH(INT($A471)&amp;"#"&amp;COUNTIF('Zmiany planu'!$C$4:$C$1000,$A471),'Zmiany planu'!$L$4:$L$1000,0))&amp;"")</f>
        <v/>
      </c>
      <c r="M471" s="52">
        <f>IF(COUNTIF('Zmiany planu'!$C$4:$C$1000,$A471)=0,IF(I471="","",I471),IF(INDEX('Zmiany planu'!$H$4:$H$1000,MATCH(INT($A471)&amp;"#"&amp;COUNTIF('Zmiany planu'!$C$4:$C$1000,$A471),'Zmiany planu'!$L$4:$L$1000,0))="",0,INDEX('Zmiany planu'!$H$4:$H$1000,MATCH(INT($A471)&amp;"#"&amp;COUNTIF('Zmiany planu'!$C$4:$C$1000,$A471),'Zmiany planu'!$L$4:$L$1000,0))))</f>
        <v/>
      </c>
      <c r="N471" s="53" t="n"/>
      <c r="O471" s="53" t="n"/>
      <c r="P471" s="54" t="n"/>
      <c r="Q471" s="55" t="n"/>
      <c r="R471" s="56">
        <f>IF(AND(N(P471)&gt;0,N(Q471)&gt;0),Q471/P471,"")</f>
        <v/>
      </c>
      <c r="S471" s="53" t="n"/>
      <c r="T471" s="53" t="n"/>
      <c r="U471" s="44">
        <f>IF(OR(N(S471)=0,N('Ustawienia'!$B$19)=0),"",IFERROR("Z"&amp;MATCH(S471,'Ustawienia'!$C$23:$C$27,1),"&lt;Z1"))</f>
        <v/>
      </c>
      <c r="V471" s="53" t="n"/>
      <c r="W471" s="44">
        <f>IF(AND(N(V471)&gt;0,N(Q471)&gt;0),ROUND(V471*Q471*1440,0),"")</f>
        <v/>
      </c>
      <c r="X471" s="53" t="n"/>
      <c r="Y471" s="53" t="n"/>
      <c r="Z471" s="53" t="n"/>
      <c r="AA471" s="57" t="n"/>
      <c r="AB471" s="53" t="n"/>
      <c r="AC471" s="58" t="n"/>
      <c r="AD471" s="57" t="n"/>
      <c r="AE471" s="53" t="n"/>
      <c r="AF471" s="58" t="n"/>
      <c r="AG471" s="53" t="n"/>
      <c r="AH471" s="58" t="n"/>
      <c r="AI471" s="58" t="n"/>
      <c r="AJ471" s="48" t="n"/>
    </row>
    <row r="472" outlineLevel="1">
      <c r="A472" s="43" t="n">
        <v>46717</v>
      </c>
      <c r="B472" s="44">
        <f>CHOOSE(WEEKDAY(A472,2),"pon","wt","śr","czw","pt","sob","ndz")</f>
        <v/>
      </c>
      <c r="C472" s="45">
        <f>A472-WEEKDAY(A472,2)+1</f>
        <v/>
      </c>
      <c r="D472" s="44">
        <f>YEAR(A472)&amp;"-"&amp;TEXT(MONTH(A472),"00")</f>
        <v/>
      </c>
      <c r="E472" s="46" t="n"/>
      <c r="F472" s="46" t="n"/>
      <c r="G472" s="47" t="n"/>
      <c r="H472" s="48" t="n"/>
      <c r="I472" s="49" t="n"/>
      <c r="J472" s="47" t="n"/>
      <c r="K472" s="50">
        <f>IF(AND(H472="",I472="",COUNTIF('Zmiany planu'!$C$4:$C$1000,$A472)=0),"",1+COUNTIF('Zmiany planu'!$C$4:$C$1000,$A472))</f>
        <v/>
      </c>
      <c r="L472" s="51">
        <f>IF(COUNTIF('Zmiany planu'!$C$4:$C$1000,$A472)=0,IF(H472="","",H472),INDEX('Zmiany planu'!$G$4:$G$1000,MATCH(INT($A472)&amp;"#"&amp;COUNTIF('Zmiany planu'!$C$4:$C$1000,$A472),'Zmiany planu'!$L$4:$L$1000,0))&amp;"")</f>
        <v/>
      </c>
      <c r="M472" s="52">
        <f>IF(COUNTIF('Zmiany planu'!$C$4:$C$1000,$A472)=0,IF(I472="","",I472),IF(INDEX('Zmiany planu'!$H$4:$H$1000,MATCH(INT($A472)&amp;"#"&amp;COUNTIF('Zmiany planu'!$C$4:$C$1000,$A472),'Zmiany planu'!$L$4:$L$1000,0))="",0,INDEX('Zmiany planu'!$H$4:$H$1000,MATCH(INT($A472)&amp;"#"&amp;COUNTIF('Zmiany planu'!$C$4:$C$1000,$A472),'Zmiany planu'!$L$4:$L$1000,0))))</f>
        <v/>
      </c>
      <c r="N472" s="53" t="n"/>
      <c r="O472" s="53" t="n"/>
      <c r="P472" s="54" t="n"/>
      <c r="Q472" s="55" t="n"/>
      <c r="R472" s="56">
        <f>IF(AND(N(P472)&gt;0,N(Q472)&gt;0),Q472/P472,"")</f>
        <v/>
      </c>
      <c r="S472" s="53" t="n"/>
      <c r="T472" s="53" t="n"/>
      <c r="U472" s="44">
        <f>IF(OR(N(S472)=0,N('Ustawienia'!$B$19)=0),"",IFERROR("Z"&amp;MATCH(S472,'Ustawienia'!$C$23:$C$27,1),"&lt;Z1"))</f>
        <v/>
      </c>
      <c r="V472" s="53" t="n"/>
      <c r="W472" s="44">
        <f>IF(AND(N(V472)&gt;0,N(Q472)&gt;0),ROUND(V472*Q472*1440,0),"")</f>
        <v/>
      </c>
      <c r="X472" s="53" t="n"/>
      <c r="Y472" s="53" t="n"/>
      <c r="Z472" s="53" t="n"/>
      <c r="AA472" s="57" t="n"/>
      <c r="AB472" s="53" t="n"/>
      <c r="AC472" s="58" t="n"/>
      <c r="AD472" s="57" t="n"/>
      <c r="AE472" s="53" t="n"/>
      <c r="AF472" s="58" t="n"/>
      <c r="AG472" s="53" t="n"/>
      <c r="AH472" s="58" t="n"/>
      <c r="AI472" s="58" t="n"/>
      <c r="AJ472" s="48" t="n"/>
    </row>
    <row r="473" outlineLevel="1">
      <c r="A473" s="43" t="n">
        <v>46718</v>
      </c>
      <c r="B473" s="44">
        <f>CHOOSE(WEEKDAY(A473,2),"pon","wt","śr","czw","pt","sob","ndz")</f>
        <v/>
      </c>
      <c r="C473" s="45">
        <f>A473-WEEKDAY(A473,2)+1</f>
        <v/>
      </c>
      <c r="D473" s="44">
        <f>YEAR(A473)&amp;"-"&amp;TEXT(MONTH(A473),"00")</f>
        <v/>
      </c>
      <c r="E473" s="46" t="n"/>
      <c r="F473" s="46" t="n"/>
      <c r="G473" s="47" t="n"/>
      <c r="H473" s="48" t="n"/>
      <c r="I473" s="49" t="n"/>
      <c r="J473" s="47" t="n"/>
      <c r="K473" s="50">
        <f>IF(AND(H473="",I473="",COUNTIF('Zmiany planu'!$C$4:$C$1000,$A473)=0),"",1+COUNTIF('Zmiany planu'!$C$4:$C$1000,$A473))</f>
        <v/>
      </c>
      <c r="L473" s="51">
        <f>IF(COUNTIF('Zmiany planu'!$C$4:$C$1000,$A473)=0,IF(H473="","",H473),INDEX('Zmiany planu'!$G$4:$G$1000,MATCH(INT($A473)&amp;"#"&amp;COUNTIF('Zmiany planu'!$C$4:$C$1000,$A473),'Zmiany planu'!$L$4:$L$1000,0))&amp;"")</f>
        <v/>
      </c>
      <c r="M473" s="52">
        <f>IF(COUNTIF('Zmiany planu'!$C$4:$C$1000,$A473)=0,IF(I473="","",I473),IF(INDEX('Zmiany planu'!$H$4:$H$1000,MATCH(INT($A473)&amp;"#"&amp;COUNTIF('Zmiany planu'!$C$4:$C$1000,$A473),'Zmiany planu'!$L$4:$L$1000,0))="",0,INDEX('Zmiany planu'!$H$4:$H$1000,MATCH(INT($A473)&amp;"#"&amp;COUNTIF('Zmiany planu'!$C$4:$C$1000,$A473),'Zmiany planu'!$L$4:$L$1000,0))))</f>
        <v/>
      </c>
      <c r="N473" s="53" t="n"/>
      <c r="O473" s="53" t="n"/>
      <c r="P473" s="54" t="n"/>
      <c r="Q473" s="55" t="n"/>
      <c r="R473" s="56">
        <f>IF(AND(N(P473)&gt;0,N(Q473)&gt;0),Q473/P473,"")</f>
        <v/>
      </c>
      <c r="S473" s="53" t="n"/>
      <c r="T473" s="53" t="n"/>
      <c r="U473" s="44">
        <f>IF(OR(N(S473)=0,N('Ustawienia'!$B$19)=0),"",IFERROR("Z"&amp;MATCH(S473,'Ustawienia'!$C$23:$C$27,1),"&lt;Z1"))</f>
        <v/>
      </c>
      <c r="V473" s="53" t="n"/>
      <c r="W473" s="44">
        <f>IF(AND(N(V473)&gt;0,N(Q473)&gt;0),ROUND(V473*Q473*1440,0),"")</f>
        <v/>
      </c>
      <c r="X473" s="53" t="n"/>
      <c r="Y473" s="53" t="n"/>
      <c r="Z473" s="53" t="n"/>
      <c r="AA473" s="57" t="n"/>
      <c r="AB473" s="53" t="n"/>
      <c r="AC473" s="58" t="n"/>
      <c r="AD473" s="57" t="n"/>
      <c r="AE473" s="53" t="n"/>
      <c r="AF473" s="58" t="n"/>
      <c r="AG473" s="53" t="n"/>
      <c r="AH473" s="58" t="n"/>
      <c r="AI473" s="58" t="n"/>
      <c r="AJ473" s="48" t="n"/>
    </row>
    <row r="474" outlineLevel="1">
      <c r="A474" s="59" t="n">
        <v>46719</v>
      </c>
      <c r="B474" s="60">
        <f>CHOOSE(WEEKDAY(A474,2),"pon","wt","śr","czw","pt","sob","ndz")</f>
        <v/>
      </c>
      <c r="C474" s="61">
        <f>A474-WEEKDAY(A474,2)+1</f>
        <v/>
      </c>
      <c r="D474" s="60">
        <f>YEAR(A474)&amp;"-"&amp;TEXT(MONTH(A474),"00")</f>
        <v/>
      </c>
      <c r="E474" s="62">
        <f>SUMIFS($M$4:$M$1200,$C$4:$C$1200,$C474)</f>
        <v/>
      </c>
      <c r="F474" s="62">
        <f>SUMIFS($P$4:$P$1200,$C$4:$C$1200,$C474)</f>
        <v/>
      </c>
      <c r="G474" s="63" t="n"/>
      <c r="H474" s="64" t="n"/>
      <c r="I474" s="65" t="n"/>
      <c r="J474" s="63" t="n"/>
      <c r="K474" s="66">
        <f>IF(AND(H474="",I474="",COUNTIF('Zmiany planu'!$C$4:$C$1000,$A474)=0),"",1+COUNTIF('Zmiany planu'!$C$4:$C$1000,$A474))</f>
        <v/>
      </c>
      <c r="L474" s="67">
        <f>IF(COUNTIF('Zmiany planu'!$C$4:$C$1000,$A474)=0,IF(H474="","",H474),INDEX('Zmiany planu'!$G$4:$G$1000,MATCH(INT($A474)&amp;"#"&amp;COUNTIF('Zmiany planu'!$C$4:$C$1000,$A474),'Zmiany planu'!$L$4:$L$1000,0))&amp;"")</f>
        <v/>
      </c>
      <c r="M474" s="68">
        <f>IF(COUNTIF('Zmiany planu'!$C$4:$C$1000,$A474)=0,IF(I474="","",I474),IF(INDEX('Zmiany planu'!$H$4:$H$1000,MATCH(INT($A474)&amp;"#"&amp;COUNTIF('Zmiany planu'!$C$4:$C$1000,$A474),'Zmiany planu'!$L$4:$L$1000,0))="",0,INDEX('Zmiany planu'!$H$4:$H$1000,MATCH(INT($A474)&amp;"#"&amp;COUNTIF('Zmiany planu'!$C$4:$C$1000,$A474),'Zmiany planu'!$L$4:$L$1000,0))))</f>
        <v/>
      </c>
      <c r="N474" s="69" t="n"/>
      <c r="O474" s="69" t="n"/>
      <c r="P474" s="70" t="n"/>
      <c r="Q474" s="71" t="n"/>
      <c r="R474" s="72">
        <f>IF(AND(N(P474)&gt;0,N(Q474)&gt;0),Q474/P474,"")</f>
        <v/>
      </c>
      <c r="S474" s="69" t="n"/>
      <c r="T474" s="69" t="n"/>
      <c r="U474" s="60">
        <f>IF(OR(N(S474)=0,N('Ustawienia'!$B$19)=0),"",IFERROR("Z"&amp;MATCH(S474,'Ustawienia'!$C$23:$C$27,1),"&lt;Z1"))</f>
        <v/>
      </c>
      <c r="V474" s="69" t="n"/>
      <c r="W474" s="60">
        <f>IF(AND(N(V474)&gt;0,N(Q474)&gt;0),ROUND(V474*Q474*1440,0),"")</f>
        <v/>
      </c>
      <c r="X474" s="69" t="n"/>
      <c r="Y474" s="69" t="n"/>
      <c r="Z474" s="69" t="n"/>
      <c r="AA474" s="73" t="n"/>
      <c r="AB474" s="69" t="n"/>
      <c r="AC474" s="74" t="n"/>
      <c r="AD474" s="73" t="n"/>
      <c r="AE474" s="69" t="n"/>
      <c r="AF474" s="74" t="n"/>
      <c r="AG474" s="69" t="n"/>
      <c r="AH474" s="74" t="n"/>
      <c r="AI474" s="74" t="n"/>
      <c r="AJ474" s="64" t="n"/>
    </row>
    <row r="475" outlineLevel="1">
      <c r="A475" s="43" t="n">
        <v>46720</v>
      </c>
      <c r="B475" s="44">
        <f>CHOOSE(WEEKDAY(A475,2),"pon","wt","śr","czw","pt","sob","ndz")</f>
        <v/>
      </c>
      <c r="C475" s="45">
        <f>A475-WEEKDAY(A475,2)+1</f>
        <v/>
      </c>
      <c r="D475" s="44">
        <f>YEAR(A475)&amp;"-"&amp;TEXT(MONTH(A475),"00")</f>
        <v/>
      </c>
      <c r="E475" s="46" t="n"/>
      <c r="F475" s="46" t="n"/>
      <c r="G475" s="47" t="n"/>
      <c r="H475" s="48" t="n"/>
      <c r="I475" s="49" t="n"/>
      <c r="J475" s="47" t="n"/>
      <c r="K475" s="50">
        <f>IF(AND(H475="",I475="",COUNTIF('Zmiany planu'!$C$4:$C$1000,$A475)=0),"",1+COUNTIF('Zmiany planu'!$C$4:$C$1000,$A475))</f>
        <v/>
      </c>
      <c r="L475" s="51">
        <f>IF(COUNTIF('Zmiany planu'!$C$4:$C$1000,$A475)=0,IF(H475="","",H475),INDEX('Zmiany planu'!$G$4:$G$1000,MATCH(INT($A475)&amp;"#"&amp;COUNTIF('Zmiany planu'!$C$4:$C$1000,$A475),'Zmiany planu'!$L$4:$L$1000,0))&amp;"")</f>
        <v/>
      </c>
      <c r="M475" s="52">
        <f>IF(COUNTIF('Zmiany planu'!$C$4:$C$1000,$A475)=0,IF(I475="","",I475),IF(INDEX('Zmiany planu'!$H$4:$H$1000,MATCH(INT($A475)&amp;"#"&amp;COUNTIF('Zmiany planu'!$C$4:$C$1000,$A475),'Zmiany planu'!$L$4:$L$1000,0))="",0,INDEX('Zmiany planu'!$H$4:$H$1000,MATCH(INT($A475)&amp;"#"&amp;COUNTIF('Zmiany planu'!$C$4:$C$1000,$A475),'Zmiany planu'!$L$4:$L$1000,0))))</f>
        <v/>
      </c>
      <c r="N475" s="53" t="n"/>
      <c r="O475" s="53" t="n"/>
      <c r="P475" s="54" t="n"/>
      <c r="Q475" s="55" t="n"/>
      <c r="R475" s="56">
        <f>IF(AND(N(P475)&gt;0,N(Q475)&gt;0),Q475/P475,"")</f>
        <v/>
      </c>
      <c r="S475" s="53" t="n"/>
      <c r="T475" s="53" t="n"/>
      <c r="U475" s="44">
        <f>IF(OR(N(S475)=0,N('Ustawienia'!$B$19)=0),"",IFERROR("Z"&amp;MATCH(S475,'Ustawienia'!$C$23:$C$27,1),"&lt;Z1"))</f>
        <v/>
      </c>
      <c r="V475" s="53" t="n"/>
      <c r="W475" s="44">
        <f>IF(AND(N(V475)&gt;0,N(Q475)&gt;0),ROUND(V475*Q475*1440,0),"")</f>
        <v/>
      </c>
      <c r="X475" s="53" t="n"/>
      <c r="Y475" s="53" t="n"/>
      <c r="Z475" s="53" t="n"/>
      <c r="AA475" s="57" t="n"/>
      <c r="AB475" s="53" t="n"/>
      <c r="AC475" s="58" t="n"/>
      <c r="AD475" s="57" t="n"/>
      <c r="AE475" s="53" t="n"/>
      <c r="AF475" s="58" t="n"/>
      <c r="AG475" s="53" t="n"/>
      <c r="AH475" s="58" t="n"/>
      <c r="AI475" s="58" t="n"/>
      <c r="AJ475" s="48" t="n"/>
    </row>
    <row r="476" outlineLevel="1">
      <c r="A476" s="43" t="n">
        <v>46721</v>
      </c>
      <c r="B476" s="44">
        <f>CHOOSE(WEEKDAY(A476,2),"pon","wt","śr","czw","pt","sob","ndz")</f>
        <v/>
      </c>
      <c r="C476" s="45">
        <f>A476-WEEKDAY(A476,2)+1</f>
        <v/>
      </c>
      <c r="D476" s="44">
        <f>YEAR(A476)&amp;"-"&amp;TEXT(MONTH(A476),"00")</f>
        <v/>
      </c>
      <c r="E476" s="46" t="n"/>
      <c r="F476" s="46" t="n"/>
      <c r="G476" s="47" t="n"/>
      <c r="H476" s="48" t="n"/>
      <c r="I476" s="49" t="n"/>
      <c r="J476" s="47" t="n"/>
      <c r="K476" s="50">
        <f>IF(AND(H476="",I476="",COUNTIF('Zmiany planu'!$C$4:$C$1000,$A476)=0),"",1+COUNTIF('Zmiany planu'!$C$4:$C$1000,$A476))</f>
        <v/>
      </c>
      <c r="L476" s="51">
        <f>IF(COUNTIF('Zmiany planu'!$C$4:$C$1000,$A476)=0,IF(H476="","",H476),INDEX('Zmiany planu'!$G$4:$G$1000,MATCH(INT($A476)&amp;"#"&amp;COUNTIF('Zmiany planu'!$C$4:$C$1000,$A476),'Zmiany planu'!$L$4:$L$1000,0))&amp;"")</f>
        <v/>
      </c>
      <c r="M476" s="52">
        <f>IF(COUNTIF('Zmiany planu'!$C$4:$C$1000,$A476)=0,IF(I476="","",I476),IF(INDEX('Zmiany planu'!$H$4:$H$1000,MATCH(INT($A476)&amp;"#"&amp;COUNTIF('Zmiany planu'!$C$4:$C$1000,$A476),'Zmiany planu'!$L$4:$L$1000,0))="",0,INDEX('Zmiany planu'!$H$4:$H$1000,MATCH(INT($A476)&amp;"#"&amp;COUNTIF('Zmiany planu'!$C$4:$C$1000,$A476),'Zmiany planu'!$L$4:$L$1000,0))))</f>
        <v/>
      </c>
      <c r="N476" s="53" t="n"/>
      <c r="O476" s="53" t="n"/>
      <c r="P476" s="54" t="n"/>
      <c r="Q476" s="55" t="n"/>
      <c r="R476" s="56">
        <f>IF(AND(N(P476)&gt;0,N(Q476)&gt;0),Q476/P476,"")</f>
        <v/>
      </c>
      <c r="S476" s="53" t="n"/>
      <c r="T476" s="53" t="n"/>
      <c r="U476" s="44">
        <f>IF(OR(N(S476)=0,N('Ustawienia'!$B$19)=0),"",IFERROR("Z"&amp;MATCH(S476,'Ustawienia'!$C$23:$C$27,1),"&lt;Z1"))</f>
        <v/>
      </c>
      <c r="V476" s="53" t="n"/>
      <c r="W476" s="44">
        <f>IF(AND(N(V476)&gt;0,N(Q476)&gt;0),ROUND(V476*Q476*1440,0),"")</f>
        <v/>
      </c>
      <c r="X476" s="53" t="n"/>
      <c r="Y476" s="53" t="n"/>
      <c r="Z476" s="53" t="n"/>
      <c r="AA476" s="57" t="n"/>
      <c r="AB476" s="53" t="n"/>
      <c r="AC476" s="58" t="n"/>
      <c r="AD476" s="57" t="n"/>
      <c r="AE476" s="53" t="n"/>
      <c r="AF476" s="58" t="n"/>
      <c r="AG476" s="53" t="n"/>
      <c r="AH476" s="58" t="n"/>
      <c r="AI476" s="58" t="n"/>
      <c r="AJ476" s="48" t="n"/>
    </row>
    <row r="477" ht="22" customHeight="1">
      <c r="A477" s="40" t="inlineStr">
        <is>
          <t>12.2027</t>
        </is>
      </c>
      <c r="B477" s="40" t="n"/>
      <c r="C477" s="40" t="n"/>
      <c r="D477" s="40" t="inlineStr">
        <is>
          <t>2027-12</t>
        </is>
      </c>
      <c r="E477" s="41">
        <f>SUMIFS($M$4:$M$1200,$D$4:$D$1200,$D477)</f>
        <v/>
      </c>
      <c r="F477" s="41">
        <f>SUMIFS($P$4:$P$1200,$D$4:$D$1200,$D477)</f>
        <v/>
      </c>
      <c r="G477" s="40" t="n"/>
      <c r="H477" s="42" t="inlineStr">
        <is>
          <t>GRUDZIEŃ 2027</t>
        </is>
      </c>
      <c r="I477" s="40" t="n"/>
      <c r="J477" s="40" t="n"/>
      <c r="K477" s="40" t="n"/>
      <c r="L477" s="40">
        <f>IF(E477&gt;0,"Realizacja miesiąca: "&amp;ROUND(F477/E477*100,0)&amp;"%  ·  treningi: "&amp;COUNTIFS($D$4:$D$1200,$D477,$P$4:$P$1200,"&gt;0")&amp;"  ·  zmiany planu: "&amp;COUNTIFS('Zmiany planu'!$M$4:$M$1000,$D477),"")</f>
        <v/>
      </c>
      <c r="M477" s="40" t="n"/>
      <c r="N477" s="40" t="n"/>
      <c r="O477" s="40" t="n"/>
      <c r="P477" s="40" t="n"/>
      <c r="Q477" s="40" t="n"/>
      <c r="R477" s="40" t="n"/>
      <c r="S477" s="40" t="n"/>
      <c r="T477" s="40" t="n"/>
      <c r="U477" s="40" t="n"/>
      <c r="V477" s="40" t="n"/>
      <c r="W477" s="40" t="n"/>
      <c r="X477" s="40" t="n"/>
      <c r="Y477" s="40" t="n"/>
      <c r="Z477" s="40" t="n"/>
      <c r="AA477" s="40" t="n"/>
      <c r="AB477" s="40" t="n"/>
      <c r="AC477" s="40" t="n"/>
      <c r="AD477" s="40" t="n"/>
      <c r="AE477" s="40" t="n"/>
      <c r="AF477" s="40" t="n"/>
      <c r="AG477" s="40" t="n"/>
      <c r="AH477" s="40" t="n"/>
      <c r="AI477" s="40" t="n"/>
      <c r="AJ477" s="40" t="n"/>
    </row>
    <row r="478" outlineLevel="1">
      <c r="A478" s="43" t="n">
        <v>46722</v>
      </c>
      <c r="B478" s="44">
        <f>CHOOSE(WEEKDAY(A478,2),"pon","wt","śr","czw","pt","sob","ndz")</f>
        <v/>
      </c>
      <c r="C478" s="45">
        <f>A478-WEEKDAY(A478,2)+1</f>
        <v/>
      </c>
      <c r="D478" s="44">
        <f>YEAR(A478)&amp;"-"&amp;TEXT(MONTH(A478),"00")</f>
        <v/>
      </c>
      <c r="E478" s="46" t="n"/>
      <c r="F478" s="46" t="n"/>
      <c r="G478" s="47" t="n"/>
      <c r="H478" s="48" t="n"/>
      <c r="I478" s="49" t="n"/>
      <c r="J478" s="47" t="n"/>
      <c r="K478" s="50">
        <f>IF(AND(H478="",I478="",COUNTIF('Zmiany planu'!$C$4:$C$1000,$A478)=0),"",1+COUNTIF('Zmiany planu'!$C$4:$C$1000,$A478))</f>
        <v/>
      </c>
      <c r="L478" s="51">
        <f>IF(COUNTIF('Zmiany planu'!$C$4:$C$1000,$A478)=0,IF(H478="","",H478),INDEX('Zmiany planu'!$G$4:$G$1000,MATCH(INT($A478)&amp;"#"&amp;COUNTIF('Zmiany planu'!$C$4:$C$1000,$A478),'Zmiany planu'!$L$4:$L$1000,0))&amp;"")</f>
        <v/>
      </c>
      <c r="M478" s="52">
        <f>IF(COUNTIF('Zmiany planu'!$C$4:$C$1000,$A478)=0,IF(I478="","",I478),IF(INDEX('Zmiany planu'!$H$4:$H$1000,MATCH(INT($A478)&amp;"#"&amp;COUNTIF('Zmiany planu'!$C$4:$C$1000,$A478),'Zmiany planu'!$L$4:$L$1000,0))="",0,INDEX('Zmiany planu'!$H$4:$H$1000,MATCH(INT($A478)&amp;"#"&amp;COUNTIF('Zmiany planu'!$C$4:$C$1000,$A478),'Zmiany planu'!$L$4:$L$1000,0))))</f>
        <v/>
      </c>
      <c r="N478" s="53" t="n"/>
      <c r="O478" s="53" t="n"/>
      <c r="P478" s="54" t="n"/>
      <c r="Q478" s="55" t="n"/>
      <c r="R478" s="56">
        <f>IF(AND(N(P478)&gt;0,N(Q478)&gt;0),Q478/P478,"")</f>
        <v/>
      </c>
      <c r="S478" s="53" t="n"/>
      <c r="T478" s="53" t="n"/>
      <c r="U478" s="44">
        <f>IF(OR(N(S478)=0,N('Ustawienia'!$B$19)=0),"",IFERROR("Z"&amp;MATCH(S478,'Ustawienia'!$C$23:$C$27,1),"&lt;Z1"))</f>
        <v/>
      </c>
      <c r="V478" s="53" t="n"/>
      <c r="W478" s="44">
        <f>IF(AND(N(V478)&gt;0,N(Q478)&gt;0),ROUND(V478*Q478*1440,0),"")</f>
        <v/>
      </c>
      <c r="X478" s="53" t="n"/>
      <c r="Y478" s="53" t="n"/>
      <c r="Z478" s="53" t="n"/>
      <c r="AA478" s="57" t="n"/>
      <c r="AB478" s="53" t="n"/>
      <c r="AC478" s="58" t="n"/>
      <c r="AD478" s="57" t="n"/>
      <c r="AE478" s="53" t="n"/>
      <c r="AF478" s="58" t="n"/>
      <c r="AG478" s="53" t="n"/>
      <c r="AH478" s="58" t="n"/>
      <c r="AI478" s="58" t="n"/>
      <c r="AJ478" s="48" t="n"/>
    </row>
    <row r="479" outlineLevel="1">
      <c r="A479" s="43" t="n">
        <v>46723</v>
      </c>
      <c r="B479" s="44">
        <f>CHOOSE(WEEKDAY(A479,2),"pon","wt","śr","czw","pt","sob","ndz")</f>
        <v/>
      </c>
      <c r="C479" s="45">
        <f>A479-WEEKDAY(A479,2)+1</f>
        <v/>
      </c>
      <c r="D479" s="44">
        <f>YEAR(A479)&amp;"-"&amp;TEXT(MONTH(A479),"00")</f>
        <v/>
      </c>
      <c r="E479" s="46" t="n"/>
      <c r="F479" s="46" t="n"/>
      <c r="G479" s="47" t="n"/>
      <c r="H479" s="48" t="n"/>
      <c r="I479" s="49" t="n"/>
      <c r="J479" s="47" t="n"/>
      <c r="K479" s="50">
        <f>IF(AND(H479="",I479="",COUNTIF('Zmiany planu'!$C$4:$C$1000,$A479)=0),"",1+COUNTIF('Zmiany planu'!$C$4:$C$1000,$A479))</f>
        <v/>
      </c>
      <c r="L479" s="51">
        <f>IF(COUNTIF('Zmiany planu'!$C$4:$C$1000,$A479)=0,IF(H479="","",H479),INDEX('Zmiany planu'!$G$4:$G$1000,MATCH(INT($A479)&amp;"#"&amp;COUNTIF('Zmiany planu'!$C$4:$C$1000,$A479),'Zmiany planu'!$L$4:$L$1000,0))&amp;"")</f>
        <v/>
      </c>
      <c r="M479" s="52">
        <f>IF(COUNTIF('Zmiany planu'!$C$4:$C$1000,$A479)=0,IF(I479="","",I479),IF(INDEX('Zmiany planu'!$H$4:$H$1000,MATCH(INT($A479)&amp;"#"&amp;COUNTIF('Zmiany planu'!$C$4:$C$1000,$A479),'Zmiany planu'!$L$4:$L$1000,0))="",0,INDEX('Zmiany planu'!$H$4:$H$1000,MATCH(INT($A479)&amp;"#"&amp;COUNTIF('Zmiany planu'!$C$4:$C$1000,$A479),'Zmiany planu'!$L$4:$L$1000,0))))</f>
        <v/>
      </c>
      <c r="N479" s="53" t="n"/>
      <c r="O479" s="53" t="n"/>
      <c r="P479" s="54" t="n"/>
      <c r="Q479" s="55" t="n"/>
      <c r="R479" s="56">
        <f>IF(AND(N(P479)&gt;0,N(Q479)&gt;0),Q479/P479,"")</f>
        <v/>
      </c>
      <c r="S479" s="53" t="n"/>
      <c r="T479" s="53" t="n"/>
      <c r="U479" s="44">
        <f>IF(OR(N(S479)=0,N('Ustawienia'!$B$19)=0),"",IFERROR("Z"&amp;MATCH(S479,'Ustawienia'!$C$23:$C$27,1),"&lt;Z1"))</f>
        <v/>
      </c>
      <c r="V479" s="53" t="n"/>
      <c r="W479" s="44">
        <f>IF(AND(N(V479)&gt;0,N(Q479)&gt;0),ROUND(V479*Q479*1440,0),"")</f>
        <v/>
      </c>
      <c r="X479" s="53" t="n"/>
      <c r="Y479" s="53" t="n"/>
      <c r="Z479" s="53" t="n"/>
      <c r="AA479" s="57" t="n"/>
      <c r="AB479" s="53" t="n"/>
      <c r="AC479" s="58" t="n"/>
      <c r="AD479" s="57" t="n"/>
      <c r="AE479" s="53" t="n"/>
      <c r="AF479" s="58" t="n"/>
      <c r="AG479" s="53" t="n"/>
      <c r="AH479" s="58" t="n"/>
      <c r="AI479" s="58" t="n"/>
      <c r="AJ479" s="48" t="n"/>
    </row>
    <row r="480" outlineLevel="1">
      <c r="A480" s="43" t="n">
        <v>46724</v>
      </c>
      <c r="B480" s="44">
        <f>CHOOSE(WEEKDAY(A480,2),"pon","wt","śr","czw","pt","sob","ndz")</f>
        <v/>
      </c>
      <c r="C480" s="45">
        <f>A480-WEEKDAY(A480,2)+1</f>
        <v/>
      </c>
      <c r="D480" s="44">
        <f>YEAR(A480)&amp;"-"&amp;TEXT(MONTH(A480),"00")</f>
        <v/>
      </c>
      <c r="E480" s="46" t="n"/>
      <c r="F480" s="46" t="n"/>
      <c r="G480" s="47" t="n"/>
      <c r="H480" s="48" t="n"/>
      <c r="I480" s="49" t="n"/>
      <c r="J480" s="47" t="n"/>
      <c r="K480" s="50">
        <f>IF(AND(H480="",I480="",COUNTIF('Zmiany planu'!$C$4:$C$1000,$A480)=0),"",1+COUNTIF('Zmiany planu'!$C$4:$C$1000,$A480))</f>
        <v/>
      </c>
      <c r="L480" s="51">
        <f>IF(COUNTIF('Zmiany planu'!$C$4:$C$1000,$A480)=0,IF(H480="","",H480),INDEX('Zmiany planu'!$G$4:$G$1000,MATCH(INT($A480)&amp;"#"&amp;COUNTIF('Zmiany planu'!$C$4:$C$1000,$A480),'Zmiany planu'!$L$4:$L$1000,0))&amp;"")</f>
        <v/>
      </c>
      <c r="M480" s="52">
        <f>IF(COUNTIF('Zmiany planu'!$C$4:$C$1000,$A480)=0,IF(I480="","",I480),IF(INDEX('Zmiany planu'!$H$4:$H$1000,MATCH(INT($A480)&amp;"#"&amp;COUNTIF('Zmiany planu'!$C$4:$C$1000,$A480),'Zmiany planu'!$L$4:$L$1000,0))="",0,INDEX('Zmiany planu'!$H$4:$H$1000,MATCH(INT($A480)&amp;"#"&amp;COUNTIF('Zmiany planu'!$C$4:$C$1000,$A480),'Zmiany planu'!$L$4:$L$1000,0))))</f>
        <v/>
      </c>
      <c r="N480" s="53" t="n"/>
      <c r="O480" s="53" t="n"/>
      <c r="P480" s="54" t="n"/>
      <c r="Q480" s="55" t="n"/>
      <c r="R480" s="56">
        <f>IF(AND(N(P480)&gt;0,N(Q480)&gt;0),Q480/P480,"")</f>
        <v/>
      </c>
      <c r="S480" s="53" t="n"/>
      <c r="T480" s="53" t="n"/>
      <c r="U480" s="44">
        <f>IF(OR(N(S480)=0,N('Ustawienia'!$B$19)=0),"",IFERROR("Z"&amp;MATCH(S480,'Ustawienia'!$C$23:$C$27,1),"&lt;Z1"))</f>
        <v/>
      </c>
      <c r="V480" s="53" t="n"/>
      <c r="W480" s="44">
        <f>IF(AND(N(V480)&gt;0,N(Q480)&gt;0),ROUND(V480*Q480*1440,0),"")</f>
        <v/>
      </c>
      <c r="X480" s="53" t="n"/>
      <c r="Y480" s="53" t="n"/>
      <c r="Z480" s="53" t="n"/>
      <c r="AA480" s="57" t="n"/>
      <c r="AB480" s="53" t="n"/>
      <c r="AC480" s="58" t="n"/>
      <c r="AD480" s="57" t="n"/>
      <c r="AE480" s="53" t="n"/>
      <c r="AF480" s="58" t="n"/>
      <c r="AG480" s="53" t="n"/>
      <c r="AH480" s="58" t="n"/>
      <c r="AI480" s="58" t="n"/>
      <c r="AJ480" s="48" t="n"/>
    </row>
    <row r="481" outlineLevel="1">
      <c r="A481" s="43" t="n">
        <v>46725</v>
      </c>
      <c r="B481" s="44">
        <f>CHOOSE(WEEKDAY(A481,2),"pon","wt","śr","czw","pt","sob","ndz")</f>
        <v/>
      </c>
      <c r="C481" s="45">
        <f>A481-WEEKDAY(A481,2)+1</f>
        <v/>
      </c>
      <c r="D481" s="44">
        <f>YEAR(A481)&amp;"-"&amp;TEXT(MONTH(A481),"00")</f>
        <v/>
      </c>
      <c r="E481" s="46" t="n"/>
      <c r="F481" s="46" t="n"/>
      <c r="G481" s="47" t="n"/>
      <c r="H481" s="48" t="n"/>
      <c r="I481" s="49" t="n"/>
      <c r="J481" s="47" t="n"/>
      <c r="K481" s="50">
        <f>IF(AND(H481="",I481="",COUNTIF('Zmiany planu'!$C$4:$C$1000,$A481)=0),"",1+COUNTIF('Zmiany planu'!$C$4:$C$1000,$A481))</f>
        <v/>
      </c>
      <c r="L481" s="51">
        <f>IF(COUNTIF('Zmiany planu'!$C$4:$C$1000,$A481)=0,IF(H481="","",H481),INDEX('Zmiany planu'!$G$4:$G$1000,MATCH(INT($A481)&amp;"#"&amp;COUNTIF('Zmiany planu'!$C$4:$C$1000,$A481),'Zmiany planu'!$L$4:$L$1000,0))&amp;"")</f>
        <v/>
      </c>
      <c r="M481" s="52">
        <f>IF(COUNTIF('Zmiany planu'!$C$4:$C$1000,$A481)=0,IF(I481="","",I481),IF(INDEX('Zmiany planu'!$H$4:$H$1000,MATCH(INT($A481)&amp;"#"&amp;COUNTIF('Zmiany planu'!$C$4:$C$1000,$A481),'Zmiany planu'!$L$4:$L$1000,0))="",0,INDEX('Zmiany planu'!$H$4:$H$1000,MATCH(INT($A481)&amp;"#"&amp;COUNTIF('Zmiany planu'!$C$4:$C$1000,$A481),'Zmiany planu'!$L$4:$L$1000,0))))</f>
        <v/>
      </c>
      <c r="N481" s="53" t="n"/>
      <c r="O481" s="53" t="n"/>
      <c r="P481" s="54" t="n"/>
      <c r="Q481" s="55" t="n"/>
      <c r="R481" s="56">
        <f>IF(AND(N(P481)&gt;0,N(Q481)&gt;0),Q481/P481,"")</f>
        <v/>
      </c>
      <c r="S481" s="53" t="n"/>
      <c r="T481" s="53" t="n"/>
      <c r="U481" s="44">
        <f>IF(OR(N(S481)=0,N('Ustawienia'!$B$19)=0),"",IFERROR("Z"&amp;MATCH(S481,'Ustawienia'!$C$23:$C$27,1),"&lt;Z1"))</f>
        <v/>
      </c>
      <c r="V481" s="53" t="n"/>
      <c r="W481" s="44">
        <f>IF(AND(N(V481)&gt;0,N(Q481)&gt;0),ROUND(V481*Q481*1440,0),"")</f>
        <v/>
      </c>
      <c r="X481" s="53" t="n"/>
      <c r="Y481" s="53" t="n"/>
      <c r="Z481" s="53" t="n"/>
      <c r="AA481" s="57" t="n"/>
      <c r="AB481" s="53" t="n"/>
      <c r="AC481" s="58" t="n"/>
      <c r="AD481" s="57" t="n"/>
      <c r="AE481" s="53" t="n"/>
      <c r="AF481" s="58" t="n"/>
      <c r="AG481" s="53" t="n"/>
      <c r="AH481" s="58" t="n"/>
      <c r="AI481" s="58" t="n"/>
      <c r="AJ481" s="48" t="n"/>
    </row>
    <row r="482" outlineLevel="1">
      <c r="A482" s="59" t="n">
        <v>46726</v>
      </c>
      <c r="B482" s="60">
        <f>CHOOSE(WEEKDAY(A482,2),"pon","wt","śr","czw","pt","sob","ndz")</f>
        <v/>
      </c>
      <c r="C482" s="61">
        <f>A482-WEEKDAY(A482,2)+1</f>
        <v/>
      </c>
      <c r="D482" s="60">
        <f>YEAR(A482)&amp;"-"&amp;TEXT(MONTH(A482),"00")</f>
        <v/>
      </c>
      <c r="E482" s="62">
        <f>SUMIFS($M$4:$M$1200,$C$4:$C$1200,$C482)</f>
        <v/>
      </c>
      <c r="F482" s="62">
        <f>SUMIFS($P$4:$P$1200,$C$4:$C$1200,$C482)</f>
        <v/>
      </c>
      <c r="G482" s="63" t="n"/>
      <c r="H482" s="64" t="n"/>
      <c r="I482" s="65" t="n"/>
      <c r="J482" s="63" t="n"/>
      <c r="K482" s="66">
        <f>IF(AND(H482="",I482="",COUNTIF('Zmiany planu'!$C$4:$C$1000,$A482)=0),"",1+COUNTIF('Zmiany planu'!$C$4:$C$1000,$A482))</f>
        <v/>
      </c>
      <c r="L482" s="67">
        <f>IF(COUNTIF('Zmiany planu'!$C$4:$C$1000,$A482)=0,IF(H482="","",H482),INDEX('Zmiany planu'!$G$4:$G$1000,MATCH(INT($A482)&amp;"#"&amp;COUNTIF('Zmiany planu'!$C$4:$C$1000,$A482),'Zmiany planu'!$L$4:$L$1000,0))&amp;"")</f>
        <v/>
      </c>
      <c r="M482" s="68">
        <f>IF(COUNTIF('Zmiany planu'!$C$4:$C$1000,$A482)=0,IF(I482="","",I482),IF(INDEX('Zmiany planu'!$H$4:$H$1000,MATCH(INT($A482)&amp;"#"&amp;COUNTIF('Zmiany planu'!$C$4:$C$1000,$A482),'Zmiany planu'!$L$4:$L$1000,0))="",0,INDEX('Zmiany planu'!$H$4:$H$1000,MATCH(INT($A482)&amp;"#"&amp;COUNTIF('Zmiany planu'!$C$4:$C$1000,$A482),'Zmiany planu'!$L$4:$L$1000,0))))</f>
        <v/>
      </c>
      <c r="N482" s="69" t="n"/>
      <c r="O482" s="69" t="n"/>
      <c r="P482" s="70" t="n"/>
      <c r="Q482" s="71" t="n"/>
      <c r="R482" s="72">
        <f>IF(AND(N(P482)&gt;0,N(Q482)&gt;0),Q482/P482,"")</f>
        <v/>
      </c>
      <c r="S482" s="69" t="n"/>
      <c r="T482" s="69" t="n"/>
      <c r="U482" s="60">
        <f>IF(OR(N(S482)=0,N('Ustawienia'!$B$19)=0),"",IFERROR("Z"&amp;MATCH(S482,'Ustawienia'!$C$23:$C$27,1),"&lt;Z1"))</f>
        <v/>
      </c>
      <c r="V482" s="69" t="n"/>
      <c r="W482" s="60">
        <f>IF(AND(N(V482)&gt;0,N(Q482)&gt;0),ROUND(V482*Q482*1440,0),"")</f>
        <v/>
      </c>
      <c r="X482" s="69" t="n"/>
      <c r="Y482" s="69" t="n"/>
      <c r="Z482" s="69" t="n"/>
      <c r="AA482" s="73" t="n"/>
      <c r="AB482" s="69" t="n"/>
      <c r="AC482" s="74" t="n"/>
      <c r="AD482" s="73" t="n"/>
      <c r="AE482" s="69" t="n"/>
      <c r="AF482" s="74" t="n"/>
      <c r="AG482" s="69" t="n"/>
      <c r="AH482" s="74" t="n"/>
      <c r="AI482" s="74" t="n"/>
      <c r="AJ482" s="64" t="n"/>
    </row>
    <row r="483" outlineLevel="1">
      <c r="A483" s="43" t="n">
        <v>46727</v>
      </c>
      <c r="B483" s="44">
        <f>CHOOSE(WEEKDAY(A483,2),"pon","wt","śr","czw","pt","sob","ndz")</f>
        <v/>
      </c>
      <c r="C483" s="45">
        <f>A483-WEEKDAY(A483,2)+1</f>
        <v/>
      </c>
      <c r="D483" s="44">
        <f>YEAR(A483)&amp;"-"&amp;TEXT(MONTH(A483),"00")</f>
        <v/>
      </c>
      <c r="E483" s="46" t="n"/>
      <c r="F483" s="46" t="n"/>
      <c r="G483" s="47" t="n"/>
      <c r="H483" s="48" t="n"/>
      <c r="I483" s="49" t="n"/>
      <c r="J483" s="47" t="n"/>
      <c r="K483" s="50">
        <f>IF(AND(H483="",I483="",COUNTIF('Zmiany planu'!$C$4:$C$1000,$A483)=0),"",1+COUNTIF('Zmiany planu'!$C$4:$C$1000,$A483))</f>
        <v/>
      </c>
      <c r="L483" s="51">
        <f>IF(COUNTIF('Zmiany planu'!$C$4:$C$1000,$A483)=0,IF(H483="","",H483),INDEX('Zmiany planu'!$G$4:$G$1000,MATCH(INT($A483)&amp;"#"&amp;COUNTIF('Zmiany planu'!$C$4:$C$1000,$A483),'Zmiany planu'!$L$4:$L$1000,0))&amp;"")</f>
        <v/>
      </c>
      <c r="M483" s="52">
        <f>IF(COUNTIF('Zmiany planu'!$C$4:$C$1000,$A483)=0,IF(I483="","",I483),IF(INDEX('Zmiany planu'!$H$4:$H$1000,MATCH(INT($A483)&amp;"#"&amp;COUNTIF('Zmiany planu'!$C$4:$C$1000,$A483),'Zmiany planu'!$L$4:$L$1000,0))="",0,INDEX('Zmiany planu'!$H$4:$H$1000,MATCH(INT($A483)&amp;"#"&amp;COUNTIF('Zmiany planu'!$C$4:$C$1000,$A483),'Zmiany planu'!$L$4:$L$1000,0))))</f>
        <v/>
      </c>
      <c r="N483" s="53" t="n"/>
      <c r="O483" s="53" t="n"/>
      <c r="P483" s="54" t="n"/>
      <c r="Q483" s="55" t="n"/>
      <c r="R483" s="56">
        <f>IF(AND(N(P483)&gt;0,N(Q483)&gt;0),Q483/P483,"")</f>
        <v/>
      </c>
      <c r="S483" s="53" t="n"/>
      <c r="T483" s="53" t="n"/>
      <c r="U483" s="44">
        <f>IF(OR(N(S483)=0,N('Ustawienia'!$B$19)=0),"",IFERROR("Z"&amp;MATCH(S483,'Ustawienia'!$C$23:$C$27,1),"&lt;Z1"))</f>
        <v/>
      </c>
      <c r="V483" s="53" t="n"/>
      <c r="W483" s="44">
        <f>IF(AND(N(V483)&gt;0,N(Q483)&gt;0),ROUND(V483*Q483*1440,0),"")</f>
        <v/>
      </c>
      <c r="X483" s="53" t="n"/>
      <c r="Y483" s="53" t="n"/>
      <c r="Z483" s="53" t="n"/>
      <c r="AA483" s="57" t="n"/>
      <c r="AB483" s="53" t="n"/>
      <c r="AC483" s="58" t="n"/>
      <c r="AD483" s="57" t="n"/>
      <c r="AE483" s="53" t="n"/>
      <c r="AF483" s="58" t="n"/>
      <c r="AG483" s="53" t="n"/>
      <c r="AH483" s="58" t="n"/>
      <c r="AI483" s="58" t="n"/>
      <c r="AJ483" s="48" t="n"/>
    </row>
    <row r="484" outlineLevel="1">
      <c r="A484" s="43" t="n">
        <v>46728</v>
      </c>
      <c r="B484" s="44">
        <f>CHOOSE(WEEKDAY(A484,2),"pon","wt","śr","czw","pt","sob","ndz")</f>
        <v/>
      </c>
      <c r="C484" s="45">
        <f>A484-WEEKDAY(A484,2)+1</f>
        <v/>
      </c>
      <c r="D484" s="44">
        <f>YEAR(A484)&amp;"-"&amp;TEXT(MONTH(A484),"00")</f>
        <v/>
      </c>
      <c r="E484" s="46" t="n"/>
      <c r="F484" s="46" t="n"/>
      <c r="G484" s="47" t="n"/>
      <c r="H484" s="48" t="n"/>
      <c r="I484" s="49" t="n"/>
      <c r="J484" s="47" t="n"/>
      <c r="K484" s="50">
        <f>IF(AND(H484="",I484="",COUNTIF('Zmiany planu'!$C$4:$C$1000,$A484)=0),"",1+COUNTIF('Zmiany planu'!$C$4:$C$1000,$A484))</f>
        <v/>
      </c>
      <c r="L484" s="51">
        <f>IF(COUNTIF('Zmiany planu'!$C$4:$C$1000,$A484)=0,IF(H484="","",H484),INDEX('Zmiany planu'!$G$4:$G$1000,MATCH(INT($A484)&amp;"#"&amp;COUNTIF('Zmiany planu'!$C$4:$C$1000,$A484),'Zmiany planu'!$L$4:$L$1000,0))&amp;"")</f>
        <v/>
      </c>
      <c r="M484" s="52">
        <f>IF(COUNTIF('Zmiany planu'!$C$4:$C$1000,$A484)=0,IF(I484="","",I484),IF(INDEX('Zmiany planu'!$H$4:$H$1000,MATCH(INT($A484)&amp;"#"&amp;COUNTIF('Zmiany planu'!$C$4:$C$1000,$A484),'Zmiany planu'!$L$4:$L$1000,0))="",0,INDEX('Zmiany planu'!$H$4:$H$1000,MATCH(INT($A484)&amp;"#"&amp;COUNTIF('Zmiany planu'!$C$4:$C$1000,$A484),'Zmiany planu'!$L$4:$L$1000,0))))</f>
        <v/>
      </c>
      <c r="N484" s="53" t="n"/>
      <c r="O484" s="53" t="n"/>
      <c r="P484" s="54" t="n"/>
      <c r="Q484" s="55" t="n"/>
      <c r="R484" s="56">
        <f>IF(AND(N(P484)&gt;0,N(Q484)&gt;0),Q484/P484,"")</f>
        <v/>
      </c>
      <c r="S484" s="53" t="n"/>
      <c r="T484" s="53" t="n"/>
      <c r="U484" s="44">
        <f>IF(OR(N(S484)=0,N('Ustawienia'!$B$19)=0),"",IFERROR("Z"&amp;MATCH(S484,'Ustawienia'!$C$23:$C$27,1),"&lt;Z1"))</f>
        <v/>
      </c>
      <c r="V484" s="53" t="n"/>
      <c r="W484" s="44">
        <f>IF(AND(N(V484)&gt;0,N(Q484)&gt;0),ROUND(V484*Q484*1440,0),"")</f>
        <v/>
      </c>
      <c r="X484" s="53" t="n"/>
      <c r="Y484" s="53" t="n"/>
      <c r="Z484" s="53" t="n"/>
      <c r="AA484" s="57" t="n"/>
      <c r="AB484" s="53" t="n"/>
      <c r="AC484" s="58" t="n"/>
      <c r="AD484" s="57" t="n"/>
      <c r="AE484" s="53" t="n"/>
      <c r="AF484" s="58" t="n"/>
      <c r="AG484" s="53" t="n"/>
      <c r="AH484" s="58" t="n"/>
      <c r="AI484" s="58" t="n"/>
      <c r="AJ484" s="48" t="n"/>
    </row>
    <row r="485" outlineLevel="1">
      <c r="A485" s="43" t="n">
        <v>46729</v>
      </c>
      <c r="B485" s="44">
        <f>CHOOSE(WEEKDAY(A485,2),"pon","wt","śr","czw","pt","sob","ndz")</f>
        <v/>
      </c>
      <c r="C485" s="45">
        <f>A485-WEEKDAY(A485,2)+1</f>
        <v/>
      </c>
      <c r="D485" s="44">
        <f>YEAR(A485)&amp;"-"&amp;TEXT(MONTH(A485),"00")</f>
        <v/>
      </c>
      <c r="E485" s="46" t="n"/>
      <c r="F485" s="46" t="n"/>
      <c r="G485" s="47" t="n"/>
      <c r="H485" s="48" t="n"/>
      <c r="I485" s="49" t="n"/>
      <c r="J485" s="47" t="n"/>
      <c r="K485" s="50">
        <f>IF(AND(H485="",I485="",COUNTIF('Zmiany planu'!$C$4:$C$1000,$A485)=0),"",1+COUNTIF('Zmiany planu'!$C$4:$C$1000,$A485))</f>
        <v/>
      </c>
      <c r="L485" s="51">
        <f>IF(COUNTIF('Zmiany planu'!$C$4:$C$1000,$A485)=0,IF(H485="","",H485),INDEX('Zmiany planu'!$G$4:$G$1000,MATCH(INT($A485)&amp;"#"&amp;COUNTIF('Zmiany planu'!$C$4:$C$1000,$A485),'Zmiany planu'!$L$4:$L$1000,0))&amp;"")</f>
        <v/>
      </c>
      <c r="M485" s="52">
        <f>IF(COUNTIF('Zmiany planu'!$C$4:$C$1000,$A485)=0,IF(I485="","",I485),IF(INDEX('Zmiany planu'!$H$4:$H$1000,MATCH(INT($A485)&amp;"#"&amp;COUNTIF('Zmiany planu'!$C$4:$C$1000,$A485),'Zmiany planu'!$L$4:$L$1000,0))="",0,INDEX('Zmiany planu'!$H$4:$H$1000,MATCH(INT($A485)&amp;"#"&amp;COUNTIF('Zmiany planu'!$C$4:$C$1000,$A485),'Zmiany planu'!$L$4:$L$1000,0))))</f>
        <v/>
      </c>
      <c r="N485" s="53" t="n"/>
      <c r="O485" s="53" t="n"/>
      <c r="P485" s="54" t="n"/>
      <c r="Q485" s="55" t="n"/>
      <c r="R485" s="56">
        <f>IF(AND(N(P485)&gt;0,N(Q485)&gt;0),Q485/P485,"")</f>
        <v/>
      </c>
      <c r="S485" s="53" t="n"/>
      <c r="T485" s="53" t="n"/>
      <c r="U485" s="44">
        <f>IF(OR(N(S485)=0,N('Ustawienia'!$B$19)=0),"",IFERROR("Z"&amp;MATCH(S485,'Ustawienia'!$C$23:$C$27,1),"&lt;Z1"))</f>
        <v/>
      </c>
      <c r="V485" s="53" t="n"/>
      <c r="W485" s="44">
        <f>IF(AND(N(V485)&gt;0,N(Q485)&gt;0),ROUND(V485*Q485*1440,0),"")</f>
        <v/>
      </c>
      <c r="X485" s="53" t="n"/>
      <c r="Y485" s="53" t="n"/>
      <c r="Z485" s="53" t="n"/>
      <c r="AA485" s="57" t="n"/>
      <c r="AB485" s="53" t="n"/>
      <c r="AC485" s="58" t="n"/>
      <c r="AD485" s="57" t="n"/>
      <c r="AE485" s="53" t="n"/>
      <c r="AF485" s="58" t="n"/>
      <c r="AG485" s="53" t="n"/>
      <c r="AH485" s="58" t="n"/>
      <c r="AI485" s="58" t="n"/>
      <c r="AJ485" s="48" t="n"/>
    </row>
    <row r="486" outlineLevel="1">
      <c r="A486" s="43" t="n">
        <v>46730</v>
      </c>
      <c r="B486" s="44">
        <f>CHOOSE(WEEKDAY(A486,2),"pon","wt","śr","czw","pt","sob","ndz")</f>
        <v/>
      </c>
      <c r="C486" s="45">
        <f>A486-WEEKDAY(A486,2)+1</f>
        <v/>
      </c>
      <c r="D486" s="44">
        <f>YEAR(A486)&amp;"-"&amp;TEXT(MONTH(A486),"00")</f>
        <v/>
      </c>
      <c r="E486" s="46" t="n"/>
      <c r="F486" s="46" t="n"/>
      <c r="G486" s="47" t="n"/>
      <c r="H486" s="48" t="n"/>
      <c r="I486" s="49" t="n"/>
      <c r="J486" s="47" t="n"/>
      <c r="K486" s="50">
        <f>IF(AND(H486="",I486="",COUNTIF('Zmiany planu'!$C$4:$C$1000,$A486)=0),"",1+COUNTIF('Zmiany planu'!$C$4:$C$1000,$A486))</f>
        <v/>
      </c>
      <c r="L486" s="51">
        <f>IF(COUNTIF('Zmiany planu'!$C$4:$C$1000,$A486)=0,IF(H486="","",H486),INDEX('Zmiany planu'!$G$4:$G$1000,MATCH(INT($A486)&amp;"#"&amp;COUNTIF('Zmiany planu'!$C$4:$C$1000,$A486),'Zmiany planu'!$L$4:$L$1000,0))&amp;"")</f>
        <v/>
      </c>
      <c r="M486" s="52">
        <f>IF(COUNTIF('Zmiany planu'!$C$4:$C$1000,$A486)=0,IF(I486="","",I486),IF(INDEX('Zmiany planu'!$H$4:$H$1000,MATCH(INT($A486)&amp;"#"&amp;COUNTIF('Zmiany planu'!$C$4:$C$1000,$A486),'Zmiany planu'!$L$4:$L$1000,0))="",0,INDEX('Zmiany planu'!$H$4:$H$1000,MATCH(INT($A486)&amp;"#"&amp;COUNTIF('Zmiany planu'!$C$4:$C$1000,$A486),'Zmiany planu'!$L$4:$L$1000,0))))</f>
        <v/>
      </c>
      <c r="N486" s="53" t="n"/>
      <c r="O486" s="53" t="n"/>
      <c r="P486" s="54" t="n"/>
      <c r="Q486" s="55" t="n"/>
      <c r="R486" s="56">
        <f>IF(AND(N(P486)&gt;0,N(Q486)&gt;0),Q486/P486,"")</f>
        <v/>
      </c>
      <c r="S486" s="53" t="n"/>
      <c r="T486" s="53" t="n"/>
      <c r="U486" s="44">
        <f>IF(OR(N(S486)=0,N('Ustawienia'!$B$19)=0),"",IFERROR("Z"&amp;MATCH(S486,'Ustawienia'!$C$23:$C$27,1),"&lt;Z1"))</f>
        <v/>
      </c>
      <c r="V486" s="53" t="n"/>
      <c r="W486" s="44">
        <f>IF(AND(N(V486)&gt;0,N(Q486)&gt;0),ROUND(V486*Q486*1440,0),"")</f>
        <v/>
      </c>
      <c r="X486" s="53" t="n"/>
      <c r="Y486" s="53" t="n"/>
      <c r="Z486" s="53" t="n"/>
      <c r="AA486" s="57" t="n"/>
      <c r="AB486" s="53" t="n"/>
      <c r="AC486" s="58" t="n"/>
      <c r="AD486" s="57" t="n"/>
      <c r="AE486" s="53" t="n"/>
      <c r="AF486" s="58" t="n"/>
      <c r="AG486" s="53" t="n"/>
      <c r="AH486" s="58" t="n"/>
      <c r="AI486" s="58" t="n"/>
      <c r="AJ486" s="48" t="n"/>
    </row>
    <row r="487" outlineLevel="1">
      <c r="A487" s="43" t="n">
        <v>46731</v>
      </c>
      <c r="B487" s="44">
        <f>CHOOSE(WEEKDAY(A487,2),"pon","wt","śr","czw","pt","sob","ndz")</f>
        <v/>
      </c>
      <c r="C487" s="45">
        <f>A487-WEEKDAY(A487,2)+1</f>
        <v/>
      </c>
      <c r="D487" s="44">
        <f>YEAR(A487)&amp;"-"&amp;TEXT(MONTH(A487),"00")</f>
        <v/>
      </c>
      <c r="E487" s="46" t="n"/>
      <c r="F487" s="46" t="n"/>
      <c r="G487" s="47" t="n"/>
      <c r="H487" s="48" t="n"/>
      <c r="I487" s="49" t="n"/>
      <c r="J487" s="47" t="n"/>
      <c r="K487" s="50">
        <f>IF(AND(H487="",I487="",COUNTIF('Zmiany planu'!$C$4:$C$1000,$A487)=0),"",1+COUNTIF('Zmiany planu'!$C$4:$C$1000,$A487))</f>
        <v/>
      </c>
      <c r="L487" s="51">
        <f>IF(COUNTIF('Zmiany planu'!$C$4:$C$1000,$A487)=0,IF(H487="","",H487),INDEX('Zmiany planu'!$G$4:$G$1000,MATCH(INT($A487)&amp;"#"&amp;COUNTIF('Zmiany planu'!$C$4:$C$1000,$A487),'Zmiany planu'!$L$4:$L$1000,0))&amp;"")</f>
        <v/>
      </c>
      <c r="M487" s="52">
        <f>IF(COUNTIF('Zmiany planu'!$C$4:$C$1000,$A487)=0,IF(I487="","",I487),IF(INDEX('Zmiany planu'!$H$4:$H$1000,MATCH(INT($A487)&amp;"#"&amp;COUNTIF('Zmiany planu'!$C$4:$C$1000,$A487),'Zmiany planu'!$L$4:$L$1000,0))="",0,INDEX('Zmiany planu'!$H$4:$H$1000,MATCH(INT($A487)&amp;"#"&amp;COUNTIF('Zmiany planu'!$C$4:$C$1000,$A487),'Zmiany planu'!$L$4:$L$1000,0))))</f>
        <v/>
      </c>
      <c r="N487" s="53" t="n"/>
      <c r="O487" s="53" t="n"/>
      <c r="P487" s="54" t="n"/>
      <c r="Q487" s="55" t="n"/>
      <c r="R487" s="56">
        <f>IF(AND(N(P487)&gt;0,N(Q487)&gt;0),Q487/P487,"")</f>
        <v/>
      </c>
      <c r="S487" s="53" t="n"/>
      <c r="T487" s="53" t="n"/>
      <c r="U487" s="44">
        <f>IF(OR(N(S487)=0,N('Ustawienia'!$B$19)=0),"",IFERROR("Z"&amp;MATCH(S487,'Ustawienia'!$C$23:$C$27,1),"&lt;Z1"))</f>
        <v/>
      </c>
      <c r="V487" s="53" t="n"/>
      <c r="W487" s="44">
        <f>IF(AND(N(V487)&gt;0,N(Q487)&gt;0),ROUND(V487*Q487*1440,0),"")</f>
        <v/>
      </c>
      <c r="X487" s="53" t="n"/>
      <c r="Y487" s="53" t="n"/>
      <c r="Z487" s="53" t="n"/>
      <c r="AA487" s="57" t="n"/>
      <c r="AB487" s="53" t="n"/>
      <c r="AC487" s="58" t="n"/>
      <c r="AD487" s="57" t="n"/>
      <c r="AE487" s="53" t="n"/>
      <c r="AF487" s="58" t="n"/>
      <c r="AG487" s="53" t="n"/>
      <c r="AH487" s="58" t="n"/>
      <c r="AI487" s="58" t="n"/>
      <c r="AJ487" s="48" t="n"/>
    </row>
    <row r="488" outlineLevel="1">
      <c r="A488" s="43" t="n">
        <v>46732</v>
      </c>
      <c r="B488" s="44">
        <f>CHOOSE(WEEKDAY(A488,2),"pon","wt","śr","czw","pt","sob","ndz")</f>
        <v/>
      </c>
      <c r="C488" s="45">
        <f>A488-WEEKDAY(A488,2)+1</f>
        <v/>
      </c>
      <c r="D488" s="44">
        <f>YEAR(A488)&amp;"-"&amp;TEXT(MONTH(A488),"00")</f>
        <v/>
      </c>
      <c r="E488" s="46" t="n"/>
      <c r="F488" s="46" t="n"/>
      <c r="G488" s="47" t="n"/>
      <c r="H488" s="48" t="n"/>
      <c r="I488" s="49" t="n"/>
      <c r="J488" s="47" t="n"/>
      <c r="K488" s="50">
        <f>IF(AND(H488="",I488="",COUNTIF('Zmiany planu'!$C$4:$C$1000,$A488)=0),"",1+COUNTIF('Zmiany planu'!$C$4:$C$1000,$A488))</f>
        <v/>
      </c>
      <c r="L488" s="51">
        <f>IF(COUNTIF('Zmiany planu'!$C$4:$C$1000,$A488)=0,IF(H488="","",H488),INDEX('Zmiany planu'!$G$4:$G$1000,MATCH(INT($A488)&amp;"#"&amp;COUNTIF('Zmiany planu'!$C$4:$C$1000,$A488),'Zmiany planu'!$L$4:$L$1000,0))&amp;"")</f>
        <v/>
      </c>
      <c r="M488" s="52">
        <f>IF(COUNTIF('Zmiany planu'!$C$4:$C$1000,$A488)=0,IF(I488="","",I488),IF(INDEX('Zmiany planu'!$H$4:$H$1000,MATCH(INT($A488)&amp;"#"&amp;COUNTIF('Zmiany planu'!$C$4:$C$1000,$A488),'Zmiany planu'!$L$4:$L$1000,0))="",0,INDEX('Zmiany planu'!$H$4:$H$1000,MATCH(INT($A488)&amp;"#"&amp;COUNTIF('Zmiany planu'!$C$4:$C$1000,$A488),'Zmiany planu'!$L$4:$L$1000,0))))</f>
        <v/>
      </c>
      <c r="N488" s="53" t="n"/>
      <c r="O488" s="53" t="n"/>
      <c r="P488" s="54" t="n"/>
      <c r="Q488" s="55" t="n"/>
      <c r="R488" s="56">
        <f>IF(AND(N(P488)&gt;0,N(Q488)&gt;0),Q488/P488,"")</f>
        <v/>
      </c>
      <c r="S488" s="53" t="n"/>
      <c r="T488" s="53" t="n"/>
      <c r="U488" s="44">
        <f>IF(OR(N(S488)=0,N('Ustawienia'!$B$19)=0),"",IFERROR("Z"&amp;MATCH(S488,'Ustawienia'!$C$23:$C$27,1),"&lt;Z1"))</f>
        <v/>
      </c>
      <c r="V488" s="53" t="n"/>
      <c r="W488" s="44">
        <f>IF(AND(N(V488)&gt;0,N(Q488)&gt;0),ROUND(V488*Q488*1440,0),"")</f>
        <v/>
      </c>
      <c r="X488" s="53" t="n"/>
      <c r="Y488" s="53" t="n"/>
      <c r="Z488" s="53" t="n"/>
      <c r="AA488" s="57" t="n"/>
      <c r="AB488" s="53" t="n"/>
      <c r="AC488" s="58" t="n"/>
      <c r="AD488" s="57" t="n"/>
      <c r="AE488" s="53" t="n"/>
      <c r="AF488" s="58" t="n"/>
      <c r="AG488" s="53" t="n"/>
      <c r="AH488" s="58" t="n"/>
      <c r="AI488" s="58" t="n"/>
      <c r="AJ488" s="48" t="n"/>
    </row>
    <row r="489" outlineLevel="1">
      <c r="A489" s="59" t="n">
        <v>46733</v>
      </c>
      <c r="B489" s="60">
        <f>CHOOSE(WEEKDAY(A489,2),"pon","wt","śr","czw","pt","sob","ndz")</f>
        <v/>
      </c>
      <c r="C489" s="61">
        <f>A489-WEEKDAY(A489,2)+1</f>
        <v/>
      </c>
      <c r="D489" s="60">
        <f>YEAR(A489)&amp;"-"&amp;TEXT(MONTH(A489),"00")</f>
        <v/>
      </c>
      <c r="E489" s="62">
        <f>SUMIFS($M$4:$M$1200,$C$4:$C$1200,$C489)</f>
        <v/>
      </c>
      <c r="F489" s="62">
        <f>SUMIFS($P$4:$P$1200,$C$4:$C$1200,$C489)</f>
        <v/>
      </c>
      <c r="G489" s="63" t="n"/>
      <c r="H489" s="64" t="n"/>
      <c r="I489" s="65" t="n"/>
      <c r="J489" s="63" t="n"/>
      <c r="K489" s="66">
        <f>IF(AND(H489="",I489="",COUNTIF('Zmiany planu'!$C$4:$C$1000,$A489)=0),"",1+COUNTIF('Zmiany planu'!$C$4:$C$1000,$A489))</f>
        <v/>
      </c>
      <c r="L489" s="67">
        <f>IF(COUNTIF('Zmiany planu'!$C$4:$C$1000,$A489)=0,IF(H489="","",H489),INDEX('Zmiany planu'!$G$4:$G$1000,MATCH(INT($A489)&amp;"#"&amp;COUNTIF('Zmiany planu'!$C$4:$C$1000,$A489),'Zmiany planu'!$L$4:$L$1000,0))&amp;"")</f>
        <v/>
      </c>
      <c r="M489" s="68">
        <f>IF(COUNTIF('Zmiany planu'!$C$4:$C$1000,$A489)=0,IF(I489="","",I489),IF(INDEX('Zmiany planu'!$H$4:$H$1000,MATCH(INT($A489)&amp;"#"&amp;COUNTIF('Zmiany planu'!$C$4:$C$1000,$A489),'Zmiany planu'!$L$4:$L$1000,0))="",0,INDEX('Zmiany planu'!$H$4:$H$1000,MATCH(INT($A489)&amp;"#"&amp;COUNTIF('Zmiany planu'!$C$4:$C$1000,$A489),'Zmiany planu'!$L$4:$L$1000,0))))</f>
        <v/>
      </c>
      <c r="N489" s="69" t="n"/>
      <c r="O489" s="69" t="n"/>
      <c r="P489" s="70" t="n"/>
      <c r="Q489" s="71" t="n"/>
      <c r="R489" s="72">
        <f>IF(AND(N(P489)&gt;0,N(Q489)&gt;0),Q489/P489,"")</f>
        <v/>
      </c>
      <c r="S489" s="69" t="n"/>
      <c r="T489" s="69" t="n"/>
      <c r="U489" s="60">
        <f>IF(OR(N(S489)=0,N('Ustawienia'!$B$19)=0),"",IFERROR("Z"&amp;MATCH(S489,'Ustawienia'!$C$23:$C$27,1),"&lt;Z1"))</f>
        <v/>
      </c>
      <c r="V489" s="69" t="n"/>
      <c r="W489" s="60">
        <f>IF(AND(N(V489)&gt;0,N(Q489)&gt;0),ROUND(V489*Q489*1440,0),"")</f>
        <v/>
      </c>
      <c r="X489" s="69" t="n"/>
      <c r="Y489" s="69" t="n"/>
      <c r="Z489" s="69" t="n"/>
      <c r="AA489" s="73" t="n"/>
      <c r="AB489" s="69" t="n"/>
      <c r="AC489" s="74" t="n"/>
      <c r="AD489" s="73" t="n"/>
      <c r="AE489" s="69" t="n"/>
      <c r="AF489" s="74" t="n"/>
      <c r="AG489" s="69" t="n"/>
      <c r="AH489" s="74" t="n"/>
      <c r="AI489" s="74" t="n"/>
      <c r="AJ489" s="64" t="n"/>
    </row>
    <row r="490" outlineLevel="1">
      <c r="A490" s="43" t="n">
        <v>46734</v>
      </c>
      <c r="B490" s="44">
        <f>CHOOSE(WEEKDAY(A490,2),"pon","wt","śr","czw","pt","sob","ndz")</f>
        <v/>
      </c>
      <c r="C490" s="45">
        <f>A490-WEEKDAY(A490,2)+1</f>
        <v/>
      </c>
      <c r="D490" s="44">
        <f>YEAR(A490)&amp;"-"&amp;TEXT(MONTH(A490),"00")</f>
        <v/>
      </c>
      <c r="E490" s="46" t="n"/>
      <c r="F490" s="46" t="n"/>
      <c r="G490" s="47" t="n"/>
      <c r="H490" s="48" t="n"/>
      <c r="I490" s="49" t="n"/>
      <c r="J490" s="47" t="n"/>
      <c r="K490" s="50">
        <f>IF(AND(H490="",I490="",COUNTIF('Zmiany planu'!$C$4:$C$1000,$A490)=0),"",1+COUNTIF('Zmiany planu'!$C$4:$C$1000,$A490))</f>
        <v/>
      </c>
      <c r="L490" s="51">
        <f>IF(COUNTIF('Zmiany planu'!$C$4:$C$1000,$A490)=0,IF(H490="","",H490),INDEX('Zmiany planu'!$G$4:$G$1000,MATCH(INT($A490)&amp;"#"&amp;COUNTIF('Zmiany planu'!$C$4:$C$1000,$A490),'Zmiany planu'!$L$4:$L$1000,0))&amp;"")</f>
        <v/>
      </c>
      <c r="M490" s="52">
        <f>IF(COUNTIF('Zmiany planu'!$C$4:$C$1000,$A490)=0,IF(I490="","",I490),IF(INDEX('Zmiany planu'!$H$4:$H$1000,MATCH(INT($A490)&amp;"#"&amp;COUNTIF('Zmiany planu'!$C$4:$C$1000,$A490),'Zmiany planu'!$L$4:$L$1000,0))="",0,INDEX('Zmiany planu'!$H$4:$H$1000,MATCH(INT($A490)&amp;"#"&amp;COUNTIF('Zmiany planu'!$C$4:$C$1000,$A490),'Zmiany planu'!$L$4:$L$1000,0))))</f>
        <v/>
      </c>
      <c r="N490" s="53" t="n"/>
      <c r="O490" s="53" t="n"/>
      <c r="P490" s="54" t="n"/>
      <c r="Q490" s="55" t="n"/>
      <c r="R490" s="56">
        <f>IF(AND(N(P490)&gt;0,N(Q490)&gt;0),Q490/P490,"")</f>
        <v/>
      </c>
      <c r="S490" s="53" t="n"/>
      <c r="T490" s="53" t="n"/>
      <c r="U490" s="44">
        <f>IF(OR(N(S490)=0,N('Ustawienia'!$B$19)=0),"",IFERROR("Z"&amp;MATCH(S490,'Ustawienia'!$C$23:$C$27,1),"&lt;Z1"))</f>
        <v/>
      </c>
      <c r="V490" s="53" t="n"/>
      <c r="W490" s="44">
        <f>IF(AND(N(V490)&gt;0,N(Q490)&gt;0),ROUND(V490*Q490*1440,0),"")</f>
        <v/>
      </c>
      <c r="X490" s="53" t="n"/>
      <c r="Y490" s="53" t="n"/>
      <c r="Z490" s="53" t="n"/>
      <c r="AA490" s="57" t="n"/>
      <c r="AB490" s="53" t="n"/>
      <c r="AC490" s="58" t="n"/>
      <c r="AD490" s="57" t="n"/>
      <c r="AE490" s="53" t="n"/>
      <c r="AF490" s="58" t="n"/>
      <c r="AG490" s="53" t="n"/>
      <c r="AH490" s="58" t="n"/>
      <c r="AI490" s="58" t="n"/>
      <c r="AJ490" s="48" t="n"/>
    </row>
    <row r="491" outlineLevel="1">
      <c r="A491" s="43" t="n">
        <v>46735</v>
      </c>
      <c r="B491" s="44">
        <f>CHOOSE(WEEKDAY(A491,2),"pon","wt","śr","czw","pt","sob","ndz")</f>
        <v/>
      </c>
      <c r="C491" s="45">
        <f>A491-WEEKDAY(A491,2)+1</f>
        <v/>
      </c>
      <c r="D491" s="44">
        <f>YEAR(A491)&amp;"-"&amp;TEXT(MONTH(A491),"00")</f>
        <v/>
      </c>
      <c r="E491" s="46" t="n"/>
      <c r="F491" s="46" t="n"/>
      <c r="G491" s="47" t="n"/>
      <c r="H491" s="48" t="n"/>
      <c r="I491" s="49" t="n"/>
      <c r="J491" s="47" t="n"/>
      <c r="K491" s="50">
        <f>IF(AND(H491="",I491="",COUNTIF('Zmiany planu'!$C$4:$C$1000,$A491)=0),"",1+COUNTIF('Zmiany planu'!$C$4:$C$1000,$A491))</f>
        <v/>
      </c>
      <c r="L491" s="51">
        <f>IF(COUNTIF('Zmiany planu'!$C$4:$C$1000,$A491)=0,IF(H491="","",H491),INDEX('Zmiany planu'!$G$4:$G$1000,MATCH(INT($A491)&amp;"#"&amp;COUNTIF('Zmiany planu'!$C$4:$C$1000,$A491),'Zmiany planu'!$L$4:$L$1000,0))&amp;"")</f>
        <v/>
      </c>
      <c r="M491" s="52">
        <f>IF(COUNTIF('Zmiany planu'!$C$4:$C$1000,$A491)=0,IF(I491="","",I491),IF(INDEX('Zmiany planu'!$H$4:$H$1000,MATCH(INT($A491)&amp;"#"&amp;COUNTIF('Zmiany planu'!$C$4:$C$1000,$A491),'Zmiany planu'!$L$4:$L$1000,0))="",0,INDEX('Zmiany planu'!$H$4:$H$1000,MATCH(INT($A491)&amp;"#"&amp;COUNTIF('Zmiany planu'!$C$4:$C$1000,$A491),'Zmiany planu'!$L$4:$L$1000,0))))</f>
        <v/>
      </c>
      <c r="N491" s="53" t="n"/>
      <c r="O491" s="53" t="n"/>
      <c r="P491" s="54" t="n"/>
      <c r="Q491" s="55" t="n"/>
      <c r="R491" s="56">
        <f>IF(AND(N(P491)&gt;0,N(Q491)&gt;0),Q491/P491,"")</f>
        <v/>
      </c>
      <c r="S491" s="53" t="n"/>
      <c r="T491" s="53" t="n"/>
      <c r="U491" s="44">
        <f>IF(OR(N(S491)=0,N('Ustawienia'!$B$19)=0),"",IFERROR("Z"&amp;MATCH(S491,'Ustawienia'!$C$23:$C$27,1),"&lt;Z1"))</f>
        <v/>
      </c>
      <c r="V491" s="53" t="n"/>
      <c r="W491" s="44">
        <f>IF(AND(N(V491)&gt;0,N(Q491)&gt;0),ROUND(V491*Q491*1440,0),"")</f>
        <v/>
      </c>
      <c r="X491" s="53" t="n"/>
      <c r="Y491" s="53" t="n"/>
      <c r="Z491" s="53" t="n"/>
      <c r="AA491" s="57" t="n"/>
      <c r="AB491" s="53" t="n"/>
      <c r="AC491" s="58" t="n"/>
      <c r="AD491" s="57" t="n"/>
      <c r="AE491" s="53" t="n"/>
      <c r="AF491" s="58" t="n"/>
      <c r="AG491" s="53" t="n"/>
      <c r="AH491" s="58" t="n"/>
      <c r="AI491" s="58" t="n"/>
      <c r="AJ491" s="48" t="n"/>
    </row>
    <row r="492" outlineLevel="1">
      <c r="A492" s="43" t="n">
        <v>46736</v>
      </c>
      <c r="B492" s="44">
        <f>CHOOSE(WEEKDAY(A492,2),"pon","wt","śr","czw","pt","sob","ndz")</f>
        <v/>
      </c>
      <c r="C492" s="45">
        <f>A492-WEEKDAY(A492,2)+1</f>
        <v/>
      </c>
      <c r="D492" s="44">
        <f>YEAR(A492)&amp;"-"&amp;TEXT(MONTH(A492),"00")</f>
        <v/>
      </c>
      <c r="E492" s="46" t="n"/>
      <c r="F492" s="46" t="n"/>
      <c r="G492" s="47" t="n"/>
      <c r="H492" s="48" t="n"/>
      <c r="I492" s="49" t="n"/>
      <c r="J492" s="47" t="n"/>
      <c r="K492" s="50">
        <f>IF(AND(H492="",I492="",COUNTIF('Zmiany planu'!$C$4:$C$1000,$A492)=0),"",1+COUNTIF('Zmiany planu'!$C$4:$C$1000,$A492))</f>
        <v/>
      </c>
      <c r="L492" s="51">
        <f>IF(COUNTIF('Zmiany planu'!$C$4:$C$1000,$A492)=0,IF(H492="","",H492),INDEX('Zmiany planu'!$G$4:$G$1000,MATCH(INT($A492)&amp;"#"&amp;COUNTIF('Zmiany planu'!$C$4:$C$1000,$A492),'Zmiany planu'!$L$4:$L$1000,0))&amp;"")</f>
        <v/>
      </c>
      <c r="M492" s="52">
        <f>IF(COUNTIF('Zmiany planu'!$C$4:$C$1000,$A492)=0,IF(I492="","",I492),IF(INDEX('Zmiany planu'!$H$4:$H$1000,MATCH(INT($A492)&amp;"#"&amp;COUNTIF('Zmiany planu'!$C$4:$C$1000,$A492),'Zmiany planu'!$L$4:$L$1000,0))="",0,INDEX('Zmiany planu'!$H$4:$H$1000,MATCH(INT($A492)&amp;"#"&amp;COUNTIF('Zmiany planu'!$C$4:$C$1000,$A492),'Zmiany planu'!$L$4:$L$1000,0))))</f>
        <v/>
      </c>
      <c r="N492" s="53" t="n"/>
      <c r="O492" s="53" t="n"/>
      <c r="P492" s="54" t="n"/>
      <c r="Q492" s="55" t="n"/>
      <c r="R492" s="56">
        <f>IF(AND(N(P492)&gt;0,N(Q492)&gt;0),Q492/P492,"")</f>
        <v/>
      </c>
      <c r="S492" s="53" t="n"/>
      <c r="T492" s="53" t="n"/>
      <c r="U492" s="44">
        <f>IF(OR(N(S492)=0,N('Ustawienia'!$B$19)=0),"",IFERROR("Z"&amp;MATCH(S492,'Ustawienia'!$C$23:$C$27,1),"&lt;Z1"))</f>
        <v/>
      </c>
      <c r="V492" s="53" t="n"/>
      <c r="W492" s="44">
        <f>IF(AND(N(V492)&gt;0,N(Q492)&gt;0),ROUND(V492*Q492*1440,0),"")</f>
        <v/>
      </c>
      <c r="X492" s="53" t="n"/>
      <c r="Y492" s="53" t="n"/>
      <c r="Z492" s="53" t="n"/>
      <c r="AA492" s="57" t="n"/>
      <c r="AB492" s="53" t="n"/>
      <c r="AC492" s="58" t="n"/>
      <c r="AD492" s="57" t="n"/>
      <c r="AE492" s="53" t="n"/>
      <c r="AF492" s="58" t="n"/>
      <c r="AG492" s="53" t="n"/>
      <c r="AH492" s="58" t="n"/>
      <c r="AI492" s="58" t="n"/>
      <c r="AJ492" s="48" t="n"/>
    </row>
    <row r="493" outlineLevel="1">
      <c r="A493" s="43" t="n">
        <v>46737</v>
      </c>
      <c r="B493" s="44">
        <f>CHOOSE(WEEKDAY(A493,2),"pon","wt","śr","czw","pt","sob","ndz")</f>
        <v/>
      </c>
      <c r="C493" s="45">
        <f>A493-WEEKDAY(A493,2)+1</f>
        <v/>
      </c>
      <c r="D493" s="44">
        <f>YEAR(A493)&amp;"-"&amp;TEXT(MONTH(A493),"00")</f>
        <v/>
      </c>
      <c r="E493" s="46" t="n"/>
      <c r="F493" s="46" t="n"/>
      <c r="G493" s="47" t="n"/>
      <c r="H493" s="48" t="n"/>
      <c r="I493" s="49" t="n"/>
      <c r="J493" s="47" t="n"/>
      <c r="K493" s="50">
        <f>IF(AND(H493="",I493="",COUNTIF('Zmiany planu'!$C$4:$C$1000,$A493)=0),"",1+COUNTIF('Zmiany planu'!$C$4:$C$1000,$A493))</f>
        <v/>
      </c>
      <c r="L493" s="51">
        <f>IF(COUNTIF('Zmiany planu'!$C$4:$C$1000,$A493)=0,IF(H493="","",H493),INDEX('Zmiany planu'!$G$4:$G$1000,MATCH(INT($A493)&amp;"#"&amp;COUNTIF('Zmiany planu'!$C$4:$C$1000,$A493),'Zmiany planu'!$L$4:$L$1000,0))&amp;"")</f>
        <v/>
      </c>
      <c r="M493" s="52">
        <f>IF(COUNTIF('Zmiany planu'!$C$4:$C$1000,$A493)=0,IF(I493="","",I493),IF(INDEX('Zmiany planu'!$H$4:$H$1000,MATCH(INT($A493)&amp;"#"&amp;COUNTIF('Zmiany planu'!$C$4:$C$1000,$A493),'Zmiany planu'!$L$4:$L$1000,0))="",0,INDEX('Zmiany planu'!$H$4:$H$1000,MATCH(INT($A493)&amp;"#"&amp;COUNTIF('Zmiany planu'!$C$4:$C$1000,$A493),'Zmiany planu'!$L$4:$L$1000,0))))</f>
        <v/>
      </c>
      <c r="N493" s="53" t="n"/>
      <c r="O493" s="53" t="n"/>
      <c r="P493" s="54" t="n"/>
      <c r="Q493" s="55" t="n"/>
      <c r="R493" s="56">
        <f>IF(AND(N(P493)&gt;0,N(Q493)&gt;0),Q493/P493,"")</f>
        <v/>
      </c>
      <c r="S493" s="53" t="n"/>
      <c r="T493" s="53" t="n"/>
      <c r="U493" s="44">
        <f>IF(OR(N(S493)=0,N('Ustawienia'!$B$19)=0),"",IFERROR("Z"&amp;MATCH(S493,'Ustawienia'!$C$23:$C$27,1),"&lt;Z1"))</f>
        <v/>
      </c>
      <c r="V493" s="53" t="n"/>
      <c r="W493" s="44">
        <f>IF(AND(N(V493)&gt;0,N(Q493)&gt;0),ROUND(V493*Q493*1440,0),"")</f>
        <v/>
      </c>
      <c r="X493" s="53" t="n"/>
      <c r="Y493" s="53" t="n"/>
      <c r="Z493" s="53" t="n"/>
      <c r="AA493" s="57" t="n"/>
      <c r="AB493" s="53" t="n"/>
      <c r="AC493" s="58" t="n"/>
      <c r="AD493" s="57" t="n"/>
      <c r="AE493" s="53" t="n"/>
      <c r="AF493" s="58" t="n"/>
      <c r="AG493" s="53" t="n"/>
      <c r="AH493" s="58" t="n"/>
      <c r="AI493" s="58" t="n"/>
      <c r="AJ493" s="48" t="n"/>
    </row>
    <row r="494" outlineLevel="1">
      <c r="A494" s="43" t="n">
        <v>46738</v>
      </c>
      <c r="B494" s="44">
        <f>CHOOSE(WEEKDAY(A494,2),"pon","wt","śr","czw","pt","sob","ndz")</f>
        <v/>
      </c>
      <c r="C494" s="45">
        <f>A494-WEEKDAY(A494,2)+1</f>
        <v/>
      </c>
      <c r="D494" s="44">
        <f>YEAR(A494)&amp;"-"&amp;TEXT(MONTH(A494),"00")</f>
        <v/>
      </c>
      <c r="E494" s="46" t="n"/>
      <c r="F494" s="46" t="n"/>
      <c r="G494" s="47" t="n"/>
      <c r="H494" s="48" t="n"/>
      <c r="I494" s="49" t="n"/>
      <c r="J494" s="47" t="n"/>
      <c r="K494" s="50">
        <f>IF(AND(H494="",I494="",COUNTIF('Zmiany planu'!$C$4:$C$1000,$A494)=0),"",1+COUNTIF('Zmiany planu'!$C$4:$C$1000,$A494))</f>
        <v/>
      </c>
      <c r="L494" s="51">
        <f>IF(COUNTIF('Zmiany planu'!$C$4:$C$1000,$A494)=0,IF(H494="","",H494),INDEX('Zmiany planu'!$G$4:$G$1000,MATCH(INT($A494)&amp;"#"&amp;COUNTIF('Zmiany planu'!$C$4:$C$1000,$A494),'Zmiany planu'!$L$4:$L$1000,0))&amp;"")</f>
        <v/>
      </c>
      <c r="M494" s="52">
        <f>IF(COUNTIF('Zmiany planu'!$C$4:$C$1000,$A494)=0,IF(I494="","",I494),IF(INDEX('Zmiany planu'!$H$4:$H$1000,MATCH(INT($A494)&amp;"#"&amp;COUNTIF('Zmiany planu'!$C$4:$C$1000,$A494),'Zmiany planu'!$L$4:$L$1000,0))="",0,INDEX('Zmiany planu'!$H$4:$H$1000,MATCH(INT($A494)&amp;"#"&amp;COUNTIF('Zmiany planu'!$C$4:$C$1000,$A494),'Zmiany planu'!$L$4:$L$1000,0))))</f>
        <v/>
      </c>
      <c r="N494" s="53" t="n"/>
      <c r="O494" s="53" t="n"/>
      <c r="P494" s="54" t="n"/>
      <c r="Q494" s="55" t="n"/>
      <c r="R494" s="56">
        <f>IF(AND(N(P494)&gt;0,N(Q494)&gt;0),Q494/P494,"")</f>
        <v/>
      </c>
      <c r="S494" s="53" t="n"/>
      <c r="T494" s="53" t="n"/>
      <c r="U494" s="44">
        <f>IF(OR(N(S494)=0,N('Ustawienia'!$B$19)=0),"",IFERROR("Z"&amp;MATCH(S494,'Ustawienia'!$C$23:$C$27,1),"&lt;Z1"))</f>
        <v/>
      </c>
      <c r="V494" s="53" t="n"/>
      <c r="W494" s="44">
        <f>IF(AND(N(V494)&gt;0,N(Q494)&gt;0),ROUND(V494*Q494*1440,0),"")</f>
        <v/>
      </c>
      <c r="X494" s="53" t="n"/>
      <c r="Y494" s="53" t="n"/>
      <c r="Z494" s="53" t="n"/>
      <c r="AA494" s="57" t="n"/>
      <c r="AB494" s="53" t="n"/>
      <c r="AC494" s="58" t="n"/>
      <c r="AD494" s="57" t="n"/>
      <c r="AE494" s="53" t="n"/>
      <c r="AF494" s="58" t="n"/>
      <c r="AG494" s="53" t="n"/>
      <c r="AH494" s="58" t="n"/>
      <c r="AI494" s="58" t="n"/>
      <c r="AJ494" s="48" t="n"/>
    </row>
    <row r="495" outlineLevel="1">
      <c r="A495" s="43" t="n">
        <v>46739</v>
      </c>
      <c r="B495" s="44">
        <f>CHOOSE(WEEKDAY(A495,2),"pon","wt","śr","czw","pt","sob","ndz")</f>
        <v/>
      </c>
      <c r="C495" s="45">
        <f>A495-WEEKDAY(A495,2)+1</f>
        <v/>
      </c>
      <c r="D495" s="44">
        <f>YEAR(A495)&amp;"-"&amp;TEXT(MONTH(A495),"00")</f>
        <v/>
      </c>
      <c r="E495" s="46" t="n"/>
      <c r="F495" s="46" t="n"/>
      <c r="G495" s="47" t="n"/>
      <c r="H495" s="48" t="n"/>
      <c r="I495" s="49" t="n"/>
      <c r="J495" s="47" t="n"/>
      <c r="K495" s="50">
        <f>IF(AND(H495="",I495="",COUNTIF('Zmiany planu'!$C$4:$C$1000,$A495)=0),"",1+COUNTIF('Zmiany planu'!$C$4:$C$1000,$A495))</f>
        <v/>
      </c>
      <c r="L495" s="51">
        <f>IF(COUNTIF('Zmiany planu'!$C$4:$C$1000,$A495)=0,IF(H495="","",H495),INDEX('Zmiany planu'!$G$4:$G$1000,MATCH(INT($A495)&amp;"#"&amp;COUNTIF('Zmiany planu'!$C$4:$C$1000,$A495),'Zmiany planu'!$L$4:$L$1000,0))&amp;"")</f>
        <v/>
      </c>
      <c r="M495" s="52">
        <f>IF(COUNTIF('Zmiany planu'!$C$4:$C$1000,$A495)=0,IF(I495="","",I495),IF(INDEX('Zmiany planu'!$H$4:$H$1000,MATCH(INT($A495)&amp;"#"&amp;COUNTIF('Zmiany planu'!$C$4:$C$1000,$A495),'Zmiany planu'!$L$4:$L$1000,0))="",0,INDEX('Zmiany planu'!$H$4:$H$1000,MATCH(INT($A495)&amp;"#"&amp;COUNTIF('Zmiany planu'!$C$4:$C$1000,$A495),'Zmiany planu'!$L$4:$L$1000,0))))</f>
        <v/>
      </c>
      <c r="N495" s="53" t="n"/>
      <c r="O495" s="53" t="n"/>
      <c r="P495" s="54" t="n"/>
      <c r="Q495" s="55" t="n"/>
      <c r="R495" s="56">
        <f>IF(AND(N(P495)&gt;0,N(Q495)&gt;0),Q495/P495,"")</f>
        <v/>
      </c>
      <c r="S495" s="53" t="n"/>
      <c r="T495" s="53" t="n"/>
      <c r="U495" s="44">
        <f>IF(OR(N(S495)=0,N('Ustawienia'!$B$19)=0),"",IFERROR("Z"&amp;MATCH(S495,'Ustawienia'!$C$23:$C$27,1),"&lt;Z1"))</f>
        <v/>
      </c>
      <c r="V495" s="53" t="n"/>
      <c r="W495" s="44">
        <f>IF(AND(N(V495)&gt;0,N(Q495)&gt;0),ROUND(V495*Q495*1440,0),"")</f>
        <v/>
      </c>
      <c r="X495" s="53" t="n"/>
      <c r="Y495" s="53" t="n"/>
      <c r="Z495" s="53" t="n"/>
      <c r="AA495" s="57" t="n"/>
      <c r="AB495" s="53" t="n"/>
      <c r="AC495" s="58" t="n"/>
      <c r="AD495" s="57" t="n"/>
      <c r="AE495" s="53" t="n"/>
      <c r="AF495" s="58" t="n"/>
      <c r="AG495" s="53" t="n"/>
      <c r="AH495" s="58" t="n"/>
      <c r="AI495" s="58" t="n"/>
      <c r="AJ495" s="48" t="n"/>
    </row>
    <row r="496" outlineLevel="1">
      <c r="A496" s="59" t="n">
        <v>46740</v>
      </c>
      <c r="B496" s="60">
        <f>CHOOSE(WEEKDAY(A496,2),"pon","wt","śr","czw","pt","sob","ndz")</f>
        <v/>
      </c>
      <c r="C496" s="61">
        <f>A496-WEEKDAY(A496,2)+1</f>
        <v/>
      </c>
      <c r="D496" s="60">
        <f>YEAR(A496)&amp;"-"&amp;TEXT(MONTH(A496),"00")</f>
        <v/>
      </c>
      <c r="E496" s="62">
        <f>SUMIFS($M$4:$M$1200,$C$4:$C$1200,$C496)</f>
        <v/>
      </c>
      <c r="F496" s="62">
        <f>SUMIFS($P$4:$P$1200,$C$4:$C$1200,$C496)</f>
        <v/>
      </c>
      <c r="G496" s="63" t="n"/>
      <c r="H496" s="64" t="n"/>
      <c r="I496" s="65" t="n"/>
      <c r="J496" s="63" t="n"/>
      <c r="K496" s="66">
        <f>IF(AND(H496="",I496="",COUNTIF('Zmiany planu'!$C$4:$C$1000,$A496)=0),"",1+COUNTIF('Zmiany planu'!$C$4:$C$1000,$A496))</f>
        <v/>
      </c>
      <c r="L496" s="67">
        <f>IF(COUNTIF('Zmiany planu'!$C$4:$C$1000,$A496)=0,IF(H496="","",H496),INDEX('Zmiany planu'!$G$4:$G$1000,MATCH(INT($A496)&amp;"#"&amp;COUNTIF('Zmiany planu'!$C$4:$C$1000,$A496),'Zmiany planu'!$L$4:$L$1000,0))&amp;"")</f>
        <v/>
      </c>
      <c r="M496" s="68">
        <f>IF(COUNTIF('Zmiany planu'!$C$4:$C$1000,$A496)=0,IF(I496="","",I496),IF(INDEX('Zmiany planu'!$H$4:$H$1000,MATCH(INT($A496)&amp;"#"&amp;COUNTIF('Zmiany planu'!$C$4:$C$1000,$A496),'Zmiany planu'!$L$4:$L$1000,0))="",0,INDEX('Zmiany planu'!$H$4:$H$1000,MATCH(INT($A496)&amp;"#"&amp;COUNTIF('Zmiany planu'!$C$4:$C$1000,$A496),'Zmiany planu'!$L$4:$L$1000,0))))</f>
        <v/>
      </c>
      <c r="N496" s="69" t="n"/>
      <c r="O496" s="69" t="n"/>
      <c r="P496" s="70" t="n"/>
      <c r="Q496" s="71" t="n"/>
      <c r="R496" s="72">
        <f>IF(AND(N(P496)&gt;0,N(Q496)&gt;0),Q496/P496,"")</f>
        <v/>
      </c>
      <c r="S496" s="69" t="n"/>
      <c r="T496" s="69" t="n"/>
      <c r="U496" s="60">
        <f>IF(OR(N(S496)=0,N('Ustawienia'!$B$19)=0),"",IFERROR("Z"&amp;MATCH(S496,'Ustawienia'!$C$23:$C$27,1),"&lt;Z1"))</f>
        <v/>
      </c>
      <c r="V496" s="69" t="n"/>
      <c r="W496" s="60">
        <f>IF(AND(N(V496)&gt;0,N(Q496)&gt;0),ROUND(V496*Q496*1440,0),"")</f>
        <v/>
      </c>
      <c r="X496" s="69" t="n"/>
      <c r="Y496" s="69" t="n"/>
      <c r="Z496" s="69" t="n"/>
      <c r="AA496" s="73" t="n"/>
      <c r="AB496" s="69" t="n"/>
      <c r="AC496" s="74" t="n"/>
      <c r="AD496" s="73" t="n"/>
      <c r="AE496" s="69" t="n"/>
      <c r="AF496" s="74" t="n"/>
      <c r="AG496" s="69" t="n"/>
      <c r="AH496" s="74" t="n"/>
      <c r="AI496" s="74" t="n"/>
      <c r="AJ496" s="64" t="n"/>
    </row>
    <row r="497" outlineLevel="1">
      <c r="A497" s="43" t="n">
        <v>46741</v>
      </c>
      <c r="B497" s="44">
        <f>CHOOSE(WEEKDAY(A497,2),"pon","wt","śr","czw","pt","sob","ndz")</f>
        <v/>
      </c>
      <c r="C497" s="45">
        <f>A497-WEEKDAY(A497,2)+1</f>
        <v/>
      </c>
      <c r="D497" s="44">
        <f>YEAR(A497)&amp;"-"&amp;TEXT(MONTH(A497),"00")</f>
        <v/>
      </c>
      <c r="E497" s="46" t="n"/>
      <c r="F497" s="46" t="n"/>
      <c r="G497" s="47" t="n"/>
      <c r="H497" s="48" t="n"/>
      <c r="I497" s="49" t="n"/>
      <c r="J497" s="47" t="n"/>
      <c r="K497" s="50">
        <f>IF(AND(H497="",I497="",COUNTIF('Zmiany planu'!$C$4:$C$1000,$A497)=0),"",1+COUNTIF('Zmiany planu'!$C$4:$C$1000,$A497))</f>
        <v/>
      </c>
      <c r="L497" s="51">
        <f>IF(COUNTIF('Zmiany planu'!$C$4:$C$1000,$A497)=0,IF(H497="","",H497),INDEX('Zmiany planu'!$G$4:$G$1000,MATCH(INT($A497)&amp;"#"&amp;COUNTIF('Zmiany planu'!$C$4:$C$1000,$A497),'Zmiany planu'!$L$4:$L$1000,0))&amp;"")</f>
        <v/>
      </c>
      <c r="M497" s="52">
        <f>IF(COUNTIF('Zmiany planu'!$C$4:$C$1000,$A497)=0,IF(I497="","",I497),IF(INDEX('Zmiany planu'!$H$4:$H$1000,MATCH(INT($A497)&amp;"#"&amp;COUNTIF('Zmiany planu'!$C$4:$C$1000,$A497),'Zmiany planu'!$L$4:$L$1000,0))="",0,INDEX('Zmiany planu'!$H$4:$H$1000,MATCH(INT($A497)&amp;"#"&amp;COUNTIF('Zmiany planu'!$C$4:$C$1000,$A497),'Zmiany planu'!$L$4:$L$1000,0))))</f>
        <v/>
      </c>
      <c r="N497" s="53" t="n"/>
      <c r="O497" s="53" t="n"/>
      <c r="P497" s="54" t="n"/>
      <c r="Q497" s="55" t="n"/>
      <c r="R497" s="56">
        <f>IF(AND(N(P497)&gt;0,N(Q497)&gt;0),Q497/P497,"")</f>
        <v/>
      </c>
      <c r="S497" s="53" t="n"/>
      <c r="T497" s="53" t="n"/>
      <c r="U497" s="44">
        <f>IF(OR(N(S497)=0,N('Ustawienia'!$B$19)=0),"",IFERROR("Z"&amp;MATCH(S497,'Ustawienia'!$C$23:$C$27,1),"&lt;Z1"))</f>
        <v/>
      </c>
      <c r="V497" s="53" t="n"/>
      <c r="W497" s="44">
        <f>IF(AND(N(V497)&gt;0,N(Q497)&gt;0),ROUND(V497*Q497*1440,0),"")</f>
        <v/>
      </c>
      <c r="X497" s="53" t="n"/>
      <c r="Y497" s="53" t="n"/>
      <c r="Z497" s="53" t="n"/>
      <c r="AA497" s="57" t="n"/>
      <c r="AB497" s="53" t="n"/>
      <c r="AC497" s="58" t="n"/>
      <c r="AD497" s="57" t="n"/>
      <c r="AE497" s="53" t="n"/>
      <c r="AF497" s="58" t="n"/>
      <c r="AG497" s="53" t="n"/>
      <c r="AH497" s="58" t="n"/>
      <c r="AI497" s="58" t="n"/>
      <c r="AJ497" s="48" t="n"/>
    </row>
    <row r="498" outlineLevel="1">
      <c r="A498" s="43" t="n">
        <v>46742</v>
      </c>
      <c r="B498" s="44">
        <f>CHOOSE(WEEKDAY(A498,2),"pon","wt","śr","czw","pt","sob","ndz")</f>
        <v/>
      </c>
      <c r="C498" s="45">
        <f>A498-WEEKDAY(A498,2)+1</f>
        <v/>
      </c>
      <c r="D498" s="44">
        <f>YEAR(A498)&amp;"-"&amp;TEXT(MONTH(A498),"00")</f>
        <v/>
      </c>
      <c r="E498" s="46" t="n"/>
      <c r="F498" s="46" t="n"/>
      <c r="G498" s="47" t="n"/>
      <c r="H498" s="48" t="n"/>
      <c r="I498" s="49" t="n"/>
      <c r="J498" s="47" t="n"/>
      <c r="K498" s="50">
        <f>IF(AND(H498="",I498="",COUNTIF('Zmiany planu'!$C$4:$C$1000,$A498)=0),"",1+COUNTIF('Zmiany planu'!$C$4:$C$1000,$A498))</f>
        <v/>
      </c>
      <c r="L498" s="51">
        <f>IF(COUNTIF('Zmiany planu'!$C$4:$C$1000,$A498)=0,IF(H498="","",H498),INDEX('Zmiany planu'!$G$4:$G$1000,MATCH(INT($A498)&amp;"#"&amp;COUNTIF('Zmiany planu'!$C$4:$C$1000,$A498),'Zmiany planu'!$L$4:$L$1000,0))&amp;"")</f>
        <v/>
      </c>
      <c r="M498" s="52">
        <f>IF(COUNTIF('Zmiany planu'!$C$4:$C$1000,$A498)=0,IF(I498="","",I498),IF(INDEX('Zmiany planu'!$H$4:$H$1000,MATCH(INT($A498)&amp;"#"&amp;COUNTIF('Zmiany planu'!$C$4:$C$1000,$A498),'Zmiany planu'!$L$4:$L$1000,0))="",0,INDEX('Zmiany planu'!$H$4:$H$1000,MATCH(INT($A498)&amp;"#"&amp;COUNTIF('Zmiany planu'!$C$4:$C$1000,$A498),'Zmiany planu'!$L$4:$L$1000,0))))</f>
        <v/>
      </c>
      <c r="N498" s="53" t="n"/>
      <c r="O498" s="53" t="n"/>
      <c r="P498" s="54" t="n"/>
      <c r="Q498" s="55" t="n"/>
      <c r="R498" s="56">
        <f>IF(AND(N(P498)&gt;0,N(Q498)&gt;0),Q498/P498,"")</f>
        <v/>
      </c>
      <c r="S498" s="53" t="n"/>
      <c r="T498" s="53" t="n"/>
      <c r="U498" s="44">
        <f>IF(OR(N(S498)=0,N('Ustawienia'!$B$19)=0),"",IFERROR("Z"&amp;MATCH(S498,'Ustawienia'!$C$23:$C$27,1),"&lt;Z1"))</f>
        <v/>
      </c>
      <c r="V498" s="53" t="n"/>
      <c r="W498" s="44">
        <f>IF(AND(N(V498)&gt;0,N(Q498)&gt;0),ROUND(V498*Q498*1440,0),"")</f>
        <v/>
      </c>
      <c r="X498" s="53" t="n"/>
      <c r="Y498" s="53" t="n"/>
      <c r="Z498" s="53" t="n"/>
      <c r="AA498" s="57" t="n"/>
      <c r="AB498" s="53" t="n"/>
      <c r="AC498" s="58" t="n"/>
      <c r="AD498" s="57" t="n"/>
      <c r="AE498" s="53" t="n"/>
      <c r="AF498" s="58" t="n"/>
      <c r="AG498" s="53" t="n"/>
      <c r="AH498" s="58" t="n"/>
      <c r="AI498" s="58" t="n"/>
      <c r="AJ498" s="48" t="n"/>
    </row>
    <row r="499" outlineLevel="1">
      <c r="A499" s="43" t="n">
        <v>46743</v>
      </c>
      <c r="B499" s="44">
        <f>CHOOSE(WEEKDAY(A499,2),"pon","wt","śr","czw","pt","sob","ndz")</f>
        <v/>
      </c>
      <c r="C499" s="45">
        <f>A499-WEEKDAY(A499,2)+1</f>
        <v/>
      </c>
      <c r="D499" s="44">
        <f>YEAR(A499)&amp;"-"&amp;TEXT(MONTH(A499),"00")</f>
        <v/>
      </c>
      <c r="E499" s="46" t="n"/>
      <c r="F499" s="46" t="n"/>
      <c r="G499" s="47" t="n"/>
      <c r="H499" s="48" t="n"/>
      <c r="I499" s="49" t="n"/>
      <c r="J499" s="47" t="n"/>
      <c r="K499" s="50">
        <f>IF(AND(H499="",I499="",COUNTIF('Zmiany planu'!$C$4:$C$1000,$A499)=0),"",1+COUNTIF('Zmiany planu'!$C$4:$C$1000,$A499))</f>
        <v/>
      </c>
      <c r="L499" s="51">
        <f>IF(COUNTIF('Zmiany planu'!$C$4:$C$1000,$A499)=0,IF(H499="","",H499),INDEX('Zmiany planu'!$G$4:$G$1000,MATCH(INT($A499)&amp;"#"&amp;COUNTIF('Zmiany planu'!$C$4:$C$1000,$A499),'Zmiany planu'!$L$4:$L$1000,0))&amp;"")</f>
        <v/>
      </c>
      <c r="M499" s="52">
        <f>IF(COUNTIF('Zmiany planu'!$C$4:$C$1000,$A499)=0,IF(I499="","",I499),IF(INDEX('Zmiany planu'!$H$4:$H$1000,MATCH(INT($A499)&amp;"#"&amp;COUNTIF('Zmiany planu'!$C$4:$C$1000,$A499),'Zmiany planu'!$L$4:$L$1000,0))="",0,INDEX('Zmiany planu'!$H$4:$H$1000,MATCH(INT($A499)&amp;"#"&amp;COUNTIF('Zmiany planu'!$C$4:$C$1000,$A499),'Zmiany planu'!$L$4:$L$1000,0))))</f>
        <v/>
      </c>
      <c r="N499" s="53" t="n"/>
      <c r="O499" s="53" t="n"/>
      <c r="P499" s="54" t="n"/>
      <c r="Q499" s="55" t="n"/>
      <c r="R499" s="56">
        <f>IF(AND(N(P499)&gt;0,N(Q499)&gt;0),Q499/P499,"")</f>
        <v/>
      </c>
      <c r="S499" s="53" t="n"/>
      <c r="T499" s="53" t="n"/>
      <c r="U499" s="44">
        <f>IF(OR(N(S499)=0,N('Ustawienia'!$B$19)=0),"",IFERROR("Z"&amp;MATCH(S499,'Ustawienia'!$C$23:$C$27,1),"&lt;Z1"))</f>
        <v/>
      </c>
      <c r="V499" s="53" t="n"/>
      <c r="W499" s="44">
        <f>IF(AND(N(V499)&gt;0,N(Q499)&gt;0),ROUND(V499*Q499*1440,0),"")</f>
        <v/>
      </c>
      <c r="X499" s="53" t="n"/>
      <c r="Y499" s="53" t="n"/>
      <c r="Z499" s="53" t="n"/>
      <c r="AA499" s="57" t="n"/>
      <c r="AB499" s="53" t="n"/>
      <c r="AC499" s="58" t="n"/>
      <c r="AD499" s="57" t="n"/>
      <c r="AE499" s="53" t="n"/>
      <c r="AF499" s="58" t="n"/>
      <c r="AG499" s="53" t="n"/>
      <c r="AH499" s="58" t="n"/>
      <c r="AI499" s="58" t="n"/>
      <c r="AJ499" s="48" t="n"/>
    </row>
    <row r="500" outlineLevel="1">
      <c r="A500" s="43" t="n">
        <v>46744</v>
      </c>
      <c r="B500" s="44">
        <f>CHOOSE(WEEKDAY(A500,2),"pon","wt","śr","czw","pt","sob","ndz")</f>
        <v/>
      </c>
      <c r="C500" s="45">
        <f>A500-WEEKDAY(A500,2)+1</f>
        <v/>
      </c>
      <c r="D500" s="44">
        <f>YEAR(A500)&amp;"-"&amp;TEXT(MONTH(A500),"00")</f>
        <v/>
      </c>
      <c r="E500" s="46" t="n"/>
      <c r="F500" s="46" t="n"/>
      <c r="G500" s="47" t="n"/>
      <c r="H500" s="48" t="n"/>
      <c r="I500" s="49" t="n"/>
      <c r="J500" s="47" t="n"/>
      <c r="K500" s="50">
        <f>IF(AND(H500="",I500="",COUNTIF('Zmiany planu'!$C$4:$C$1000,$A500)=0),"",1+COUNTIF('Zmiany planu'!$C$4:$C$1000,$A500))</f>
        <v/>
      </c>
      <c r="L500" s="51">
        <f>IF(COUNTIF('Zmiany planu'!$C$4:$C$1000,$A500)=0,IF(H500="","",H500),INDEX('Zmiany planu'!$G$4:$G$1000,MATCH(INT($A500)&amp;"#"&amp;COUNTIF('Zmiany planu'!$C$4:$C$1000,$A500),'Zmiany planu'!$L$4:$L$1000,0))&amp;"")</f>
        <v/>
      </c>
      <c r="M500" s="52">
        <f>IF(COUNTIF('Zmiany planu'!$C$4:$C$1000,$A500)=0,IF(I500="","",I500),IF(INDEX('Zmiany planu'!$H$4:$H$1000,MATCH(INT($A500)&amp;"#"&amp;COUNTIF('Zmiany planu'!$C$4:$C$1000,$A500),'Zmiany planu'!$L$4:$L$1000,0))="",0,INDEX('Zmiany planu'!$H$4:$H$1000,MATCH(INT($A500)&amp;"#"&amp;COUNTIF('Zmiany planu'!$C$4:$C$1000,$A500),'Zmiany planu'!$L$4:$L$1000,0))))</f>
        <v/>
      </c>
      <c r="N500" s="53" t="n"/>
      <c r="O500" s="53" t="n"/>
      <c r="P500" s="54" t="n"/>
      <c r="Q500" s="55" t="n"/>
      <c r="R500" s="56">
        <f>IF(AND(N(P500)&gt;0,N(Q500)&gt;0),Q500/P500,"")</f>
        <v/>
      </c>
      <c r="S500" s="53" t="n"/>
      <c r="T500" s="53" t="n"/>
      <c r="U500" s="44">
        <f>IF(OR(N(S500)=0,N('Ustawienia'!$B$19)=0),"",IFERROR("Z"&amp;MATCH(S500,'Ustawienia'!$C$23:$C$27,1),"&lt;Z1"))</f>
        <v/>
      </c>
      <c r="V500" s="53" t="n"/>
      <c r="W500" s="44">
        <f>IF(AND(N(V500)&gt;0,N(Q500)&gt;0),ROUND(V500*Q500*1440,0),"")</f>
        <v/>
      </c>
      <c r="X500" s="53" t="n"/>
      <c r="Y500" s="53" t="n"/>
      <c r="Z500" s="53" t="n"/>
      <c r="AA500" s="57" t="n"/>
      <c r="AB500" s="53" t="n"/>
      <c r="AC500" s="58" t="n"/>
      <c r="AD500" s="57" t="n"/>
      <c r="AE500" s="53" t="n"/>
      <c r="AF500" s="58" t="n"/>
      <c r="AG500" s="53" t="n"/>
      <c r="AH500" s="58" t="n"/>
      <c r="AI500" s="58" t="n"/>
      <c r="AJ500" s="48" t="n"/>
    </row>
    <row r="501" outlineLevel="1">
      <c r="A501" s="43" t="n">
        <v>46745</v>
      </c>
      <c r="B501" s="44">
        <f>CHOOSE(WEEKDAY(A501,2),"pon","wt","śr","czw","pt","sob","ndz")</f>
        <v/>
      </c>
      <c r="C501" s="45">
        <f>A501-WEEKDAY(A501,2)+1</f>
        <v/>
      </c>
      <c r="D501" s="44">
        <f>YEAR(A501)&amp;"-"&amp;TEXT(MONTH(A501),"00")</f>
        <v/>
      </c>
      <c r="E501" s="46" t="n"/>
      <c r="F501" s="46" t="n"/>
      <c r="G501" s="47" t="n"/>
      <c r="H501" s="48" t="n"/>
      <c r="I501" s="49" t="n"/>
      <c r="J501" s="47" t="n"/>
      <c r="K501" s="50">
        <f>IF(AND(H501="",I501="",COUNTIF('Zmiany planu'!$C$4:$C$1000,$A501)=0),"",1+COUNTIF('Zmiany planu'!$C$4:$C$1000,$A501))</f>
        <v/>
      </c>
      <c r="L501" s="51">
        <f>IF(COUNTIF('Zmiany planu'!$C$4:$C$1000,$A501)=0,IF(H501="","",H501),INDEX('Zmiany planu'!$G$4:$G$1000,MATCH(INT($A501)&amp;"#"&amp;COUNTIF('Zmiany planu'!$C$4:$C$1000,$A501),'Zmiany planu'!$L$4:$L$1000,0))&amp;"")</f>
        <v/>
      </c>
      <c r="M501" s="52">
        <f>IF(COUNTIF('Zmiany planu'!$C$4:$C$1000,$A501)=0,IF(I501="","",I501),IF(INDEX('Zmiany planu'!$H$4:$H$1000,MATCH(INT($A501)&amp;"#"&amp;COUNTIF('Zmiany planu'!$C$4:$C$1000,$A501),'Zmiany planu'!$L$4:$L$1000,0))="",0,INDEX('Zmiany planu'!$H$4:$H$1000,MATCH(INT($A501)&amp;"#"&amp;COUNTIF('Zmiany planu'!$C$4:$C$1000,$A501),'Zmiany planu'!$L$4:$L$1000,0))))</f>
        <v/>
      </c>
      <c r="N501" s="53" t="n"/>
      <c r="O501" s="53" t="n"/>
      <c r="P501" s="54" t="n"/>
      <c r="Q501" s="55" t="n"/>
      <c r="R501" s="56">
        <f>IF(AND(N(P501)&gt;0,N(Q501)&gt;0),Q501/P501,"")</f>
        <v/>
      </c>
      <c r="S501" s="53" t="n"/>
      <c r="T501" s="53" t="n"/>
      <c r="U501" s="44">
        <f>IF(OR(N(S501)=0,N('Ustawienia'!$B$19)=0),"",IFERROR("Z"&amp;MATCH(S501,'Ustawienia'!$C$23:$C$27,1),"&lt;Z1"))</f>
        <v/>
      </c>
      <c r="V501" s="53" t="n"/>
      <c r="W501" s="44">
        <f>IF(AND(N(V501)&gt;0,N(Q501)&gt;0),ROUND(V501*Q501*1440,0),"")</f>
        <v/>
      </c>
      <c r="X501" s="53" t="n"/>
      <c r="Y501" s="53" t="n"/>
      <c r="Z501" s="53" t="n"/>
      <c r="AA501" s="57" t="n"/>
      <c r="AB501" s="53" t="n"/>
      <c r="AC501" s="58" t="n"/>
      <c r="AD501" s="57" t="n"/>
      <c r="AE501" s="53" t="n"/>
      <c r="AF501" s="58" t="n"/>
      <c r="AG501" s="53" t="n"/>
      <c r="AH501" s="58" t="n"/>
      <c r="AI501" s="58" t="n"/>
      <c r="AJ501" s="48" t="n"/>
    </row>
    <row r="502" outlineLevel="1">
      <c r="A502" s="43" t="n">
        <v>46746</v>
      </c>
      <c r="B502" s="44">
        <f>CHOOSE(WEEKDAY(A502,2),"pon","wt","śr","czw","pt","sob","ndz")</f>
        <v/>
      </c>
      <c r="C502" s="45">
        <f>A502-WEEKDAY(A502,2)+1</f>
        <v/>
      </c>
      <c r="D502" s="44">
        <f>YEAR(A502)&amp;"-"&amp;TEXT(MONTH(A502),"00")</f>
        <v/>
      </c>
      <c r="E502" s="46" t="n"/>
      <c r="F502" s="46" t="n"/>
      <c r="G502" s="47" t="n"/>
      <c r="H502" s="48" t="n"/>
      <c r="I502" s="49" t="n"/>
      <c r="J502" s="47" t="n"/>
      <c r="K502" s="50">
        <f>IF(AND(H502="",I502="",COUNTIF('Zmiany planu'!$C$4:$C$1000,$A502)=0),"",1+COUNTIF('Zmiany planu'!$C$4:$C$1000,$A502))</f>
        <v/>
      </c>
      <c r="L502" s="51">
        <f>IF(COUNTIF('Zmiany planu'!$C$4:$C$1000,$A502)=0,IF(H502="","",H502),INDEX('Zmiany planu'!$G$4:$G$1000,MATCH(INT($A502)&amp;"#"&amp;COUNTIF('Zmiany planu'!$C$4:$C$1000,$A502),'Zmiany planu'!$L$4:$L$1000,0))&amp;"")</f>
        <v/>
      </c>
      <c r="M502" s="52">
        <f>IF(COUNTIF('Zmiany planu'!$C$4:$C$1000,$A502)=0,IF(I502="","",I502),IF(INDEX('Zmiany planu'!$H$4:$H$1000,MATCH(INT($A502)&amp;"#"&amp;COUNTIF('Zmiany planu'!$C$4:$C$1000,$A502),'Zmiany planu'!$L$4:$L$1000,0))="",0,INDEX('Zmiany planu'!$H$4:$H$1000,MATCH(INT($A502)&amp;"#"&amp;COUNTIF('Zmiany planu'!$C$4:$C$1000,$A502),'Zmiany planu'!$L$4:$L$1000,0))))</f>
        <v/>
      </c>
      <c r="N502" s="53" t="n"/>
      <c r="O502" s="53" t="n"/>
      <c r="P502" s="54" t="n"/>
      <c r="Q502" s="55" t="n"/>
      <c r="R502" s="56">
        <f>IF(AND(N(P502)&gt;0,N(Q502)&gt;0),Q502/P502,"")</f>
        <v/>
      </c>
      <c r="S502" s="53" t="n"/>
      <c r="T502" s="53" t="n"/>
      <c r="U502" s="44">
        <f>IF(OR(N(S502)=0,N('Ustawienia'!$B$19)=0),"",IFERROR("Z"&amp;MATCH(S502,'Ustawienia'!$C$23:$C$27,1),"&lt;Z1"))</f>
        <v/>
      </c>
      <c r="V502" s="53" t="n"/>
      <c r="W502" s="44">
        <f>IF(AND(N(V502)&gt;0,N(Q502)&gt;0),ROUND(V502*Q502*1440,0),"")</f>
        <v/>
      </c>
      <c r="X502" s="53" t="n"/>
      <c r="Y502" s="53" t="n"/>
      <c r="Z502" s="53" t="n"/>
      <c r="AA502" s="57" t="n"/>
      <c r="AB502" s="53" t="n"/>
      <c r="AC502" s="58" t="n"/>
      <c r="AD502" s="57" t="n"/>
      <c r="AE502" s="53" t="n"/>
      <c r="AF502" s="58" t="n"/>
      <c r="AG502" s="53" t="n"/>
      <c r="AH502" s="58" t="n"/>
      <c r="AI502" s="58" t="n"/>
      <c r="AJ502" s="48" t="n"/>
    </row>
    <row r="503" outlineLevel="1">
      <c r="A503" s="59" t="n">
        <v>46747</v>
      </c>
      <c r="B503" s="60">
        <f>CHOOSE(WEEKDAY(A503,2),"pon","wt","śr","czw","pt","sob","ndz")</f>
        <v/>
      </c>
      <c r="C503" s="61">
        <f>A503-WEEKDAY(A503,2)+1</f>
        <v/>
      </c>
      <c r="D503" s="60">
        <f>YEAR(A503)&amp;"-"&amp;TEXT(MONTH(A503),"00")</f>
        <v/>
      </c>
      <c r="E503" s="62">
        <f>SUMIFS($M$4:$M$1200,$C$4:$C$1200,$C503)</f>
        <v/>
      </c>
      <c r="F503" s="62">
        <f>SUMIFS($P$4:$P$1200,$C$4:$C$1200,$C503)</f>
        <v/>
      </c>
      <c r="G503" s="63" t="n"/>
      <c r="H503" s="64" t="n"/>
      <c r="I503" s="65" t="n"/>
      <c r="J503" s="63" t="n"/>
      <c r="K503" s="66">
        <f>IF(AND(H503="",I503="",COUNTIF('Zmiany planu'!$C$4:$C$1000,$A503)=0),"",1+COUNTIF('Zmiany planu'!$C$4:$C$1000,$A503))</f>
        <v/>
      </c>
      <c r="L503" s="67">
        <f>IF(COUNTIF('Zmiany planu'!$C$4:$C$1000,$A503)=0,IF(H503="","",H503),INDEX('Zmiany planu'!$G$4:$G$1000,MATCH(INT($A503)&amp;"#"&amp;COUNTIF('Zmiany planu'!$C$4:$C$1000,$A503),'Zmiany planu'!$L$4:$L$1000,0))&amp;"")</f>
        <v/>
      </c>
      <c r="M503" s="68">
        <f>IF(COUNTIF('Zmiany planu'!$C$4:$C$1000,$A503)=0,IF(I503="","",I503),IF(INDEX('Zmiany planu'!$H$4:$H$1000,MATCH(INT($A503)&amp;"#"&amp;COUNTIF('Zmiany planu'!$C$4:$C$1000,$A503),'Zmiany planu'!$L$4:$L$1000,0))="",0,INDEX('Zmiany planu'!$H$4:$H$1000,MATCH(INT($A503)&amp;"#"&amp;COUNTIF('Zmiany planu'!$C$4:$C$1000,$A503),'Zmiany planu'!$L$4:$L$1000,0))))</f>
        <v/>
      </c>
      <c r="N503" s="69" t="n"/>
      <c r="O503" s="69" t="n"/>
      <c r="P503" s="70" t="n"/>
      <c r="Q503" s="71" t="n"/>
      <c r="R503" s="72">
        <f>IF(AND(N(P503)&gt;0,N(Q503)&gt;0),Q503/P503,"")</f>
        <v/>
      </c>
      <c r="S503" s="69" t="n"/>
      <c r="T503" s="69" t="n"/>
      <c r="U503" s="60">
        <f>IF(OR(N(S503)=0,N('Ustawienia'!$B$19)=0),"",IFERROR("Z"&amp;MATCH(S503,'Ustawienia'!$C$23:$C$27,1),"&lt;Z1"))</f>
        <v/>
      </c>
      <c r="V503" s="69" t="n"/>
      <c r="W503" s="60">
        <f>IF(AND(N(V503)&gt;0,N(Q503)&gt;0),ROUND(V503*Q503*1440,0),"")</f>
        <v/>
      </c>
      <c r="X503" s="69" t="n"/>
      <c r="Y503" s="69" t="n"/>
      <c r="Z503" s="69" t="n"/>
      <c r="AA503" s="73" t="n"/>
      <c r="AB503" s="69" t="n"/>
      <c r="AC503" s="74" t="n"/>
      <c r="AD503" s="73" t="n"/>
      <c r="AE503" s="69" t="n"/>
      <c r="AF503" s="74" t="n"/>
      <c r="AG503" s="69" t="n"/>
      <c r="AH503" s="74" t="n"/>
      <c r="AI503" s="74" t="n"/>
      <c r="AJ503" s="64" t="n"/>
    </row>
    <row r="504" outlineLevel="1">
      <c r="A504" s="43" t="n">
        <v>46748</v>
      </c>
      <c r="B504" s="44">
        <f>CHOOSE(WEEKDAY(A504,2),"pon","wt","śr","czw","pt","sob","ndz")</f>
        <v/>
      </c>
      <c r="C504" s="45">
        <f>A504-WEEKDAY(A504,2)+1</f>
        <v/>
      </c>
      <c r="D504" s="44">
        <f>YEAR(A504)&amp;"-"&amp;TEXT(MONTH(A504),"00")</f>
        <v/>
      </c>
      <c r="E504" s="46" t="n"/>
      <c r="F504" s="46" t="n"/>
      <c r="G504" s="47" t="n"/>
      <c r="H504" s="48" t="n"/>
      <c r="I504" s="49" t="n"/>
      <c r="J504" s="47" t="n"/>
      <c r="K504" s="50">
        <f>IF(AND(H504="",I504="",COUNTIF('Zmiany planu'!$C$4:$C$1000,$A504)=0),"",1+COUNTIF('Zmiany planu'!$C$4:$C$1000,$A504))</f>
        <v/>
      </c>
      <c r="L504" s="51">
        <f>IF(COUNTIF('Zmiany planu'!$C$4:$C$1000,$A504)=0,IF(H504="","",H504),INDEX('Zmiany planu'!$G$4:$G$1000,MATCH(INT($A504)&amp;"#"&amp;COUNTIF('Zmiany planu'!$C$4:$C$1000,$A504),'Zmiany planu'!$L$4:$L$1000,0))&amp;"")</f>
        <v/>
      </c>
      <c r="M504" s="52">
        <f>IF(COUNTIF('Zmiany planu'!$C$4:$C$1000,$A504)=0,IF(I504="","",I504),IF(INDEX('Zmiany planu'!$H$4:$H$1000,MATCH(INT($A504)&amp;"#"&amp;COUNTIF('Zmiany planu'!$C$4:$C$1000,$A504),'Zmiany planu'!$L$4:$L$1000,0))="",0,INDEX('Zmiany planu'!$H$4:$H$1000,MATCH(INT($A504)&amp;"#"&amp;COUNTIF('Zmiany planu'!$C$4:$C$1000,$A504),'Zmiany planu'!$L$4:$L$1000,0))))</f>
        <v/>
      </c>
      <c r="N504" s="53" t="n"/>
      <c r="O504" s="53" t="n"/>
      <c r="P504" s="54" t="n"/>
      <c r="Q504" s="55" t="n"/>
      <c r="R504" s="56">
        <f>IF(AND(N(P504)&gt;0,N(Q504)&gt;0),Q504/P504,"")</f>
        <v/>
      </c>
      <c r="S504" s="53" t="n"/>
      <c r="T504" s="53" t="n"/>
      <c r="U504" s="44">
        <f>IF(OR(N(S504)=0,N('Ustawienia'!$B$19)=0),"",IFERROR("Z"&amp;MATCH(S504,'Ustawienia'!$C$23:$C$27,1),"&lt;Z1"))</f>
        <v/>
      </c>
      <c r="V504" s="53" t="n"/>
      <c r="W504" s="44">
        <f>IF(AND(N(V504)&gt;0,N(Q504)&gt;0),ROUND(V504*Q504*1440,0),"")</f>
        <v/>
      </c>
      <c r="X504" s="53" t="n"/>
      <c r="Y504" s="53" t="n"/>
      <c r="Z504" s="53" t="n"/>
      <c r="AA504" s="57" t="n"/>
      <c r="AB504" s="53" t="n"/>
      <c r="AC504" s="58" t="n"/>
      <c r="AD504" s="57" t="n"/>
      <c r="AE504" s="53" t="n"/>
      <c r="AF504" s="58" t="n"/>
      <c r="AG504" s="53" t="n"/>
      <c r="AH504" s="58" t="n"/>
      <c r="AI504" s="58" t="n"/>
      <c r="AJ504" s="48" t="n"/>
    </row>
    <row r="505" outlineLevel="1">
      <c r="A505" s="43" t="n">
        <v>46749</v>
      </c>
      <c r="B505" s="44">
        <f>CHOOSE(WEEKDAY(A505,2),"pon","wt","śr","czw","pt","sob","ndz")</f>
        <v/>
      </c>
      <c r="C505" s="45">
        <f>A505-WEEKDAY(A505,2)+1</f>
        <v/>
      </c>
      <c r="D505" s="44">
        <f>YEAR(A505)&amp;"-"&amp;TEXT(MONTH(A505),"00")</f>
        <v/>
      </c>
      <c r="E505" s="46" t="n"/>
      <c r="F505" s="46" t="n"/>
      <c r="G505" s="47" t="n"/>
      <c r="H505" s="48" t="n"/>
      <c r="I505" s="49" t="n"/>
      <c r="J505" s="47" t="n"/>
      <c r="K505" s="50">
        <f>IF(AND(H505="",I505="",COUNTIF('Zmiany planu'!$C$4:$C$1000,$A505)=0),"",1+COUNTIF('Zmiany planu'!$C$4:$C$1000,$A505))</f>
        <v/>
      </c>
      <c r="L505" s="51">
        <f>IF(COUNTIF('Zmiany planu'!$C$4:$C$1000,$A505)=0,IF(H505="","",H505),INDEX('Zmiany planu'!$G$4:$G$1000,MATCH(INT($A505)&amp;"#"&amp;COUNTIF('Zmiany planu'!$C$4:$C$1000,$A505),'Zmiany planu'!$L$4:$L$1000,0))&amp;"")</f>
        <v/>
      </c>
      <c r="M505" s="52">
        <f>IF(COUNTIF('Zmiany planu'!$C$4:$C$1000,$A505)=0,IF(I505="","",I505),IF(INDEX('Zmiany planu'!$H$4:$H$1000,MATCH(INT($A505)&amp;"#"&amp;COUNTIF('Zmiany planu'!$C$4:$C$1000,$A505),'Zmiany planu'!$L$4:$L$1000,0))="",0,INDEX('Zmiany planu'!$H$4:$H$1000,MATCH(INT($A505)&amp;"#"&amp;COUNTIF('Zmiany planu'!$C$4:$C$1000,$A505),'Zmiany planu'!$L$4:$L$1000,0))))</f>
        <v/>
      </c>
      <c r="N505" s="53" t="n"/>
      <c r="O505" s="53" t="n"/>
      <c r="P505" s="54" t="n"/>
      <c r="Q505" s="55" t="n"/>
      <c r="R505" s="56">
        <f>IF(AND(N(P505)&gt;0,N(Q505)&gt;0),Q505/P505,"")</f>
        <v/>
      </c>
      <c r="S505" s="53" t="n"/>
      <c r="T505" s="53" t="n"/>
      <c r="U505" s="44">
        <f>IF(OR(N(S505)=0,N('Ustawienia'!$B$19)=0),"",IFERROR("Z"&amp;MATCH(S505,'Ustawienia'!$C$23:$C$27,1),"&lt;Z1"))</f>
        <v/>
      </c>
      <c r="V505" s="53" t="n"/>
      <c r="W505" s="44">
        <f>IF(AND(N(V505)&gt;0,N(Q505)&gt;0),ROUND(V505*Q505*1440,0),"")</f>
        <v/>
      </c>
      <c r="X505" s="53" t="n"/>
      <c r="Y505" s="53" t="n"/>
      <c r="Z505" s="53" t="n"/>
      <c r="AA505" s="57" t="n"/>
      <c r="AB505" s="53" t="n"/>
      <c r="AC505" s="58" t="n"/>
      <c r="AD505" s="57" t="n"/>
      <c r="AE505" s="53" t="n"/>
      <c r="AF505" s="58" t="n"/>
      <c r="AG505" s="53" t="n"/>
      <c r="AH505" s="58" t="n"/>
      <c r="AI505" s="58" t="n"/>
      <c r="AJ505" s="48" t="n"/>
    </row>
    <row r="506" outlineLevel="1">
      <c r="A506" s="43" t="n">
        <v>46750</v>
      </c>
      <c r="B506" s="44">
        <f>CHOOSE(WEEKDAY(A506,2),"pon","wt","śr","czw","pt","sob","ndz")</f>
        <v/>
      </c>
      <c r="C506" s="45">
        <f>A506-WEEKDAY(A506,2)+1</f>
        <v/>
      </c>
      <c r="D506" s="44">
        <f>YEAR(A506)&amp;"-"&amp;TEXT(MONTH(A506),"00")</f>
        <v/>
      </c>
      <c r="E506" s="46" t="n"/>
      <c r="F506" s="46" t="n"/>
      <c r="G506" s="47" t="n"/>
      <c r="H506" s="48" t="n"/>
      <c r="I506" s="49" t="n"/>
      <c r="J506" s="47" t="n"/>
      <c r="K506" s="50">
        <f>IF(AND(H506="",I506="",COUNTIF('Zmiany planu'!$C$4:$C$1000,$A506)=0),"",1+COUNTIF('Zmiany planu'!$C$4:$C$1000,$A506))</f>
        <v/>
      </c>
      <c r="L506" s="51">
        <f>IF(COUNTIF('Zmiany planu'!$C$4:$C$1000,$A506)=0,IF(H506="","",H506),INDEX('Zmiany planu'!$G$4:$G$1000,MATCH(INT($A506)&amp;"#"&amp;COUNTIF('Zmiany planu'!$C$4:$C$1000,$A506),'Zmiany planu'!$L$4:$L$1000,0))&amp;"")</f>
        <v/>
      </c>
      <c r="M506" s="52">
        <f>IF(COUNTIF('Zmiany planu'!$C$4:$C$1000,$A506)=0,IF(I506="","",I506),IF(INDEX('Zmiany planu'!$H$4:$H$1000,MATCH(INT($A506)&amp;"#"&amp;COUNTIF('Zmiany planu'!$C$4:$C$1000,$A506),'Zmiany planu'!$L$4:$L$1000,0))="",0,INDEX('Zmiany planu'!$H$4:$H$1000,MATCH(INT($A506)&amp;"#"&amp;COUNTIF('Zmiany planu'!$C$4:$C$1000,$A506),'Zmiany planu'!$L$4:$L$1000,0))))</f>
        <v/>
      </c>
      <c r="N506" s="53" t="n"/>
      <c r="O506" s="53" t="n"/>
      <c r="P506" s="54" t="n"/>
      <c r="Q506" s="55" t="n"/>
      <c r="R506" s="56">
        <f>IF(AND(N(P506)&gt;0,N(Q506)&gt;0),Q506/P506,"")</f>
        <v/>
      </c>
      <c r="S506" s="53" t="n"/>
      <c r="T506" s="53" t="n"/>
      <c r="U506" s="44">
        <f>IF(OR(N(S506)=0,N('Ustawienia'!$B$19)=0),"",IFERROR("Z"&amp;MATCH(S506,'Ustawienia'!$C$23:$C$27,1),"&lt;Z1"))</f>
        <v/>
      </c>
      <c r="V506" s="53" t="n"/>
      <c r="W506" s="44">
        <f>IF(AND(N(V506)&gt;0,N(Q506)&gt;0),ROUND(V506*Q506*1440,0),"")</f>
        <v/>
      </c>
      <c r="X506" s="53" t="n"/>
      <c r="Y506" s="53" t="n"/>
      <c r="Z506" s="53" t="n"/>
      <c r="AA506" s="57" t="n"/>
      <c r="AB506" s="53" t="n"/>
      <c r="AC506" s="58" t="n"/>
      <c r="AD506" s="57" t="n"/>
      <c r="AE506" s="53" t="n"/>
      <c r="AF506" s="58" t="n"/>
      <c r="AG506" s="53" t="n"/>
      <c r="AH506" s="58" t="n"/>
      <c r="AI506" s="58" t="n"/>
      <c r="AJ506" s="48" t="n"/>
    </row>
    <row r="507" outlineLevel="1">
      <c r="A507" s="43" t="n">
        <v>46751</v>
      </c>
      <c r="B507" s="44">
        <f>CHOOSE(WEEKDAY(A507,2),"pon","wt","śr","czw","pt","sob","ndz")</f>
        <v/>
      </c>
      <c r="C507" s="45">
        <f>A507-WEEKDAY(A507,2)+1</f>
        <v/>
      </c>
      <c r="D507" s="44">
        <f>YEAR(A507)&amp;"-"&amp;TEXT(MONTH(A507),"00")</f>
        <v/>
      </c>
      <c r="E507" s="46" t="n"/>
      <c r="F507" s="46" t="n"/>
      <c r="G507" s="47" t="n"/>
      <c r="H507" s="48" t="n"/>
      <c r="I507" s="49" t="n"/>
      <c r="J507" s="47" t="n"/>
      <c r="K507" s="50">
        <f>IF(AND(H507="",I507="",COUNTIF('Zmiany planu'!$C$4:$C$1000,$A507)=0),"",1+COUNTIF('Zmiany planu'!$C$4:$C$1000,$A507))</f>
        <v/>
      </c>
      <c r="L507" s="51">
        <f>IF(COUNTIF('Zmiany planu'!$C$4:$C$1000,$A507)=0,IF(H507="","",H507),INDEX('Zmiany planu'!$G$4:$G$1000,MATCH(INT($A507)&amp;"#"&amp;COUNTIF('Zmiany planu'!$C$4:$C$1000,$A507),'Zmiany planu'!$L$4:$L$1000,0))&amp;"")</f>
        <v/>
      </c>
      <c r="M507" s="52">
        <f>IF(COUNTIF('Zmiany planu'!$C$4:$C$1000,$A507)=0,IF(I507="","",I507),IF(INDEX('Zmiany planu'!$H$4:$H$1000,MATCH(INT($A507)&amp;"#"&amp;COUNTIF('Zmiany planu'!$C$4:$C$1000,$A507),'Zmiany planu'!$L$4:$L$1000,0))="",0,INDEX('Zmiany planu'!$H$4:$H$1000,MATCH(INT($A507)&amp;"#"&amp;COUNTIF('Zmiany planu'!$C$4:$C$1000,$A507),'Zmiany planu'!$L$4:$L$1000,0))))</f>
        <v/>
      </c>
      <c r="N507" s="53" t="n"/>
      <c r="O507" s="53" t="n"/>
      <c r="P507" s="54" t="n"/>
      <c r="Q507" s="55" t="n"/>
      <c r="R507" s="56">
        <f>IF(AND(N(P507)&gt;0,N(Q507)&gt;0),Q507/P507,"")</f>
        <v/>
      </c>
      <c r="S507" s="53" t="n"/>
      <c r="T507" s="53" t="n"/>
      <c r="U507" s="44">
        <f>IF(OR(N(S507)=0,N('Ustawienia'!$B$19)=0),"",IFERROR("Z"&amp;MATCH(S507,'Ustawienia'!$C$23:$C$27,1),"&lt;Z1"))</f>
        <v/>
      </c>
      <c r="V507" s="53" t="n"/>
      <c r="W507" s="44">
        <f>IF(AND(N(V507)&gt;0,N(Q507)&gt;0),ROUND(V507*Q507*1440,0),"")</f>
        <v/>
      </c>
      <c r="X507" s="53" t="n"/>
      <c r="Y507" s="53" t="n"/>
      <c r="Z507" s="53" t="n"/>
      <c r="AA507" s="57" t="n"/>
      <c r="AB507" s="53" t="n"/>
      <c r="AC507" s="58" t="n"/>
      <c r="AD507" s="57" t="n"/>
      <c r="AE507" s="53" t="n"/>
      <c r="AF507" s="58" t="n"/>
      <c r="AG507" s="53" t="n"/>
      <c r="AH507" s="58" t="n"/>
      <c r="AI507" s="58" t="n"/>
      <c r="AJ507" s="48" t="n"/>
    </row>
    <row r="508" outlineLevel="1">
      <c r="A508" s="43" t="n">
        <v>46752</v>
      </c>
      <c r="B508" s="44">
        <f>CHOOSE(WEEKDAY(A508,2),"pon","wt","śr","czw","pt","sob","ndz")</f>
        <v/>
      </c>
      <c r="C508" s="45">
        <f>A508-WEEKDAY(A508,2)+1</f>
        <v/>
      </c>
      <c r="D508" s="44">
        <f>YEAR(A508)&amp;"-"&amp;TEXT(MONTH(A508),"00")</f>
        <v/>
      </c>
      <c r="E508" s="46" t="n"/>
      <c r="F508" s="46" t="n"/>
      <c r="G508" s="47" t="n"/>
      <c r="H508" s="48" t="n"/>
      <c r="I508" s="49" t="n"/>
      <c r="J508" s="47" t="n"/>
      <c r="K508" s="50">
        <f>IF(AND(H508="",I508="",COUNTIF('Zmiany planu'!$C$4:$C$1000,$A508)=0),"",1+COUNTIF('Zmiany planu'!$C$4:$C$1000,$A508))</f>
        <v/>
      </c>
      <c r="L508" s="51">
        <f>IF(COUNTIF('Zmiany planu'!$C$4:$C$1000,$A508)=0,IF(H508="","",H508),INDEX('Zmiany planu'!$G$4:$G$1000,MATCH(INT($A508)&amp;"#"&amp;COUNTIF('Zmiany planu'!$C$4:$C$1000,$A508),'Zmiany planu'!$L$4:$L$1000,0))&amp;"")</f>
        <v/>
      </c>
      <c r="M508" s="52">
        <f>IF(COUNTIF('Zmiany planu'!$C$4:$C$1000,$A508)=0,IF(I508="","",I508),IF(INDEX('Zmiany planu'!$H$4:$H$1000,MATCH(INT($A508)&amp;"#"&amp;COUNTIF('Zmiany planu'!$C$4:$C$1000,$A508),'Zmiany planu'!$L$4:$L$1000,0))="",0,INDEX('Zmiany planu'!$H$4:$H$1000,MATCH(INT($A508)&amp;"#"&amp;COUNTIF('Zmiany planu'!$C$4:$C$1000,$A508),'Zmiany planu'!$L$4:$L$1000,0))))</f>
        <v/>
      </c>
      <c r="N508" s="53" t="n"/>
      <c r="O508" s="53" t="n"/>
      <c r="P508" s="54" t="n"/>
      <c r="Q508" s="55" t="n"/>
      <c r="R508" s="56">
        <f>IF(AND(N(P508)&gt;0,N(Q508)&gt;0),Q508/P508,"")</f>
        <v/>
      </c>
      <c r="S508" s="53" t="n"/>
      <c r="T508" s="53" t="n"/>
      <c r="U508" s="44">
        <f>IF(OR(N(S508)=0,N('Ustawienia'!$B$19)=0),"",IFERROR("Z"&amp;MATCH(S508,'Ustawienia'!$C$23:$C$27,1),"&lt;Z1"))</f>
        <v/>
      </c>
      <c r="V508" s="53" t="n"/>
      <c r="W508" s="44">
        <f>IF(AND(N(V508)&gt;0,N(Q508)&gt;0),ROUND(V508*Q508*1440,0),"")</f>
        <v/>
      </c>
      <c r="X508" s="53" t="n"/>
      <c r="Y508" s="53" t="n"/>
      <c r="Z508" s="53" t="n"/>
      <c r="AA508" s="57" t="n"/>
      <c r="AB508" s="53" t="n"/>
      <c r="AC508" s="58" t="n"/>
      <c r="AD508" s="57" t="n"/>
      <c r="AE508" s="53" t="n"/>
      <c r="AF508" s="58" t="n"/>
      <c r="AG508" s="53" t="n"/>
      <c r="AH508" s="58" t="n"/>
      <c r="AI508" s="58" t="n"/>
      <c r="AJ508" s="48" t="n"/>
    </row>
    <row r="509" ht="22" customHeight="1">
      <c r="A509" s="40" t="inlineStr">
        <is>
          <t>01.2028</t>
        </is>
      </c>
      <c r="B509" s="40" t="n"/>
      <c r="C509" s="40" t="n"/>
      <c r="D509" s="40" t="inlineStr">
        <is>
          <t>2028-01</t>
        </is>
      </c>
      <c r="E509" s="41">
        <f>SUMIFS($M$4:$M$1200,$D$4:$D$1200,$D509)</f>
        <v/>
      </c>
      <c r="F509" s="41">
        <f>SUMIFS($P$4:$P$1200,$D$4:$D$1200,$D509)</f>
        <v/>
      </c>
      <c r="G509" s="40" t="n"/>
      <c r="H509" s="42" t="inlineStr">
        <is>
          <t>STYCZEŃ 2028</t>
        </is>
      </c>
      <c r="I509" s="40" t="n"/>
      <c r="J509" s="40" t="n"/>
      <c r="K509" s="40" t="n"/>
      <c r="L509" s="40">
        <f>IF(E509&gt;0,"Realizacja miesiąca: "&amp;ROUND(F509/E509*100,0)&amp;"%  ·  treningi: "&amp;COUNTIFS($D$4:$D$1200,$D509,$P$4:$P$1200,"&gt;0")&amp;"  ·  zmiany planu: "&amp;COUNTIFS('Zmiany planu'!$M$4:$M$1000,$D509),"")</f>
        <v/>
      </c>
      <c r="M509" s="40" t="n"/>
      <c r="N509" s="40" t="n"/>
      <c r="O509" s="40" t="n"/>
      <c r="P509" s="40" t="n"/>
      <c r="Q509" s="40" t="n"/>
      <c r="R509" s="40" t="n"/>
      <c r="S509" s="40" t="n"/>
      <c r="T509" s="40" t="n"/>
      <c r="U509" s="40" t="n"/>
      <c r="V509" s="40" t="n"/>
      <c r="W509" s="40" t="n"/>
      <c r="X509" s="40" t="n"/>
      <c r="Y509" s="40" t="n"/>
      <c r="Z509" s="40" t="n"/>
      <c r="AA509" s="40" t="n"/>
      <c r="AB509" s="40" t="n"/>
      <c r="AC509" s="40" t="n"/>
      <c r="AD509" s="40" t="n"/>
      <c r="AE509" s="40" t="n"/>
      <c r="AF509" s="40" t="n"/>
      <c r="AG509" s="40" t="n"/>
      <c r="AH509" s="40" t="n"/>
      <c r="AI509" s="40" t="n"/>
      <c r="AJ509" s="40" t="n"/>
    </row>
    <row r="510" outlineLevel="1">
      <c r="A510" s="43" t="n">
        <v>46753</v>
      </c>
      <c r="B510" s="44">
        <f>CHOOSE(WEEKDAY(A510,2),"pon","wt","śr","czw","pt","sob","ndz")</f>
        <v/>
      </c>
      <c r="C510" s="45">
        <f>A510-WEEKDAY(A510,2)+1</f>
        <v/>
      </c>
      <c r="D510" s="44">
        <f>YEAR(A510)&amp;"-"&amp;TEXT(MONTH(A510),"00")</f>
        <v/>
      </c>
      <c r="E510" s="46" t="n"/>
      <c r="F510" s="46" t="n"/>
      <c r="G510" s="47" t="n"/>
      <c r="H510" s="48" t="n"/>
      <c r="I510" s="49" t="n"/>
      <c r="J510" s="47" t="n"/>
      <c r="K510" s="50">
        <f>IF(AND(H510="",I510="",COUNTIF('Zmiany planu'!$C$4:$C$1000,$A510)=0),"",1+COUNTIF('Zmiany planu'!$C$4:$C$1000,$A510))</f>
        <v/>
      </c>
      <c r="L510" s="51">
        <f>IF(COUNTIF('Zmiany planu'!$C$4:$C$1000,$A510)=0,IF(H510="","",H510),INDEX('Zmiany planu'!$G$4:$G$1000,MATCH(INT($A510)&amp;"#"&amp;COUNTIF('Zmiany planu'!$C$4:$C$1000,$A510),'Zmiany planu'!$L$4:$L$1000,0))&amp;"")</f>
        <v/>
      </c>
      <c r="M510" s="52">
        <f>IF(COUNTIF('Zmiany planu'!$C$4:$C$1000,$A510)=0,IF(I510="","",I510),IF(INDEX('Zmiany planu'!$H$4:$H$1000,MATCH(INT($A510)&amp;"#"&amp;COUNTIF('Zmiany planu'!$C$4:$C$1000,$A510),'Zmiany planu'!$L$4:$L$1000,0))="",0,INDEX('Zmiany planu'!$H$4:$H$1000,MATCH(INT($A510)&amp;"#"&amp;COUNTIF('Zmiany planu'!$C$4:$C$1000,$A510),'Zmiany planu'!$L$4:$L$1000,0))))</f>
        <v/>
      </c>
      <c r="N510" s="53" t="n"/>
      <c r="O510" s="53" t="n"/>
      <c r="P510" s="54" t="n"/>
      <c r="Q510" s="55" t="n"/>
      <c r="R510" s="56">
        <f>IF(AND(N(P510)&gt;0,N(Q510)&gt;0),Q510/P510,"")</f>
        <v/>
      </c>
      <c r="S510" s="53" t="n"/>
      <c r="T510" s="53" t="n"/>
      <c r="U510" s="44">
        <f>IF(OR(N(S510)=0,N('Ustawienia'!$B$19)=0),"",IFERROR("Z"&amp;MATCH(S510,'Ustawienia'!$C$23:$C$27,1),"&lt;Z1"))</f>
        <v/>
      </c>
      <c r="V510" s="53" t="n"/>
      <c r="W510" s="44">
        <f>IF(AND(N(V510)&gt;0,N(Q510)&gt;0),ROUND(V510*Q510*1440,0),"")</f>
        <v/>
      </c>
      <c r="X510" s="53" t="n"/>
      <c r="Y510" s="53" t="n"/>
      <c r="Z510" s="53" t="n"/>
      <c r="AA510" s="57" t="n"/>
      <c r="AB510" s="53" t="n"/>
      <c r="AC510" s="58" t="n"/>
      <c r="AD510" s="57" t="n"/>
      <c r="AE510" s="53" t="n"/>
      <c r="AF510" s="58" t="n"/>
      <c r="AG510" s="53" t="n"/>
      <c r="AH510" s="58" t="n"/>
      <c r="AI510" s="58" t="n"/>
      <c r="AJ510" s="48" t="n"/>
    </row>
    <row r="511" outlineLevel="1">
      <c r="A511" s="59" t="n">
        <v>46754</v>
      </c>
      <c r="B511" s="60">
        <f>CHOOSE(WEEKDAY(A511,2),"pon","wt","śr","czw","pt","sob","ndz")</f>
        <v/>
      </c>
      <c r="C511" s="61">
        <f>A511-WEEKDAY(A511,2)+1</f>
        <v/>
      </c>
      <c r="D511" s="60">
        <f>YEAR(A511)&amp;"-"&amp;TEXT(MONTH(A511),"00")</f>
        <v/>
      </c>
      <c r="E511" s="62">
        <f>SUMIFS($M$4:$M$1200,$C$4:$C$1200,$C511)</f>
        <v/>
      </c>
      <c r="F511" s="62">
        <f>SUMIFS($P$4:$P$1200,$C$4:$C$1200,$C511)</f>
        <v/>
      </c>
      <c r="G511" s="63" t="n"/>
      <c r="H511" s="64" t="n"/>
      <c r="I511" s="65" t="n"/>
      <c r="J511" s="63" t="n"/>
      <c r="K511" s="66">
        <f>IF(AND(H511="",I511="",COUNTIF('Zmiany planu'!$C$4:$C$1000,$A511)=0),"",1+COUNTIF('Zmiany planu'!$C$4:$C$1000,$A511))</f>
        <v/>
      </c>
      <c r="L511" s="67">
        <f>IF(COUNTIF('Zmiany planu'!$C$4:$C$1000,$A511)=0,IF(H511="","",H511),INDEX('Zmiany planu'!$G$4:$G$1000,MATCH(INT($A511)&amp;"#"&amp;COUNTIF('Zmiany planu'!$C$4:$C$1000,$A511),'Zmiany planu'!$L$4:$L$1000,0))&amp;"")</f>
        <v/>
      </c>
      <c r="M511" s="68">
        <f>IF(COUNTIF('Zmiany planu'!$C$4:$C$1000,$A511)=0,IF(I511="","",I511),IF(INDEX('Zmiany planu'!$H$4:$H$1000,MATCH(INT($A511)&amp;"#"&amp;COUNTIF('Zmiany planu'!$C$4:$C$1000,$A511),'Zmiany planu'!$L$4:$L$1000,0))="",0,INDEX('Zmiany planu'!$H$4:$H$1000,MATCH(INT($A511)&amp;"#"&amp;COUNTIF('Zmiany planu'!$C$4:$C$1000,$A511),'Zmiany planu'!$L$4:$L$1000,0))))</f>
        <v/>
      </c>
      <c r="N511" s="69" t="n"/>
      <c r="O511" s="69" t="n"/>
      <c r="P511" s="70" t="n"/>
      <c r="Q511" s="71" t="n"/>
      <c r="R511" s="72">
        <f>IF(AND(N(P511)&gt;0,N(Q511)&gt;0),Q511/P511,"")</f>
        <v/>
      </c>
      <c r="S511" s="69" t="n"/>
      <c r="T511" s="69" t="n"/>
      <c r="U511" s="60">
        <f>IF(OR(N(S511)=0,N('Ustawienia'!$B$19)=0),"",IFERROR("Z"&amp;MATCH(S511,'Ustawienia'!$C$23:$C$27,1),"&lt;Z1"))</f>
        <v/>
      </c>
      <c r="V511" s="69" t="n"/>
      <c r="W511" s="60">
        <f>IF(AND(N(V511)&gt;0,N(Q511)&gt;0),ROUND(V511*Q511*1440,0),"")</f>
        <v/>
      </c>
      <c r="X511" s="69" t="n"/>
      <c r="Y511" s="69" t="n"/>
      <c r="Z511" s="69" t="n"/>
      <c r="AA511" s="73" t="n"/>
      <c r="AB511" s="69" t="n"/>
      <c r="AC511" s="74" t="n"/>
      <c r="AD511" s="73" t="n"/>
      <c r="AE511" s="69" t="n"/>
      <c r="AF511" s="74" t="n"/>
      <c r="AG511" s="69" t="n"/>
      <c r="AH511" s="74" t="n"/>
      <c r="AI511" s="74" t="n"/>
      <c r="AJ511" s="64" t="n"/>
    </row>
    <row r="512" outlineLevel="1">
      <c r="A512" s="43" t="n">
        <v>46755</v>
      </c>
      <c r="B512" s="44">
        <f>CHOOSE(WEEKDAY(A512,2),"pon","wt","śr","czw","pt","sob","ndz")</f>
        <v/>
      </c>
      <c r="C512" s="45">
        <f>A512-WEEKDAY(A512,2)+1</f>
        <v/>
      </c>
      <c r="D512" s="44">
        <f>YEAR(A512)&amp;"-"&amp;TEXT(MONTH(A512),"00")</f>
        <v/>
      </c>
      <c r="E512" s="46" t="n"/>
      <c r="F512" s="46" t="n"/>
      <c r="G512" s="47" t="n"/>
      <c r="H512" s="48" t="n"/>
      <c r="I512" s="49" t="n"/>
      <c r="J512" s="47" t="n"/>
      <c r="K512" s="50">
        <f>IF(AND(H512="",I512="",COUNTIF('Zmiany planu'!$C$4:$C$1000,$A512)=0),"",1+COUNTIF('Zmiany planu'!$C$4:$C$1000,$A512))</f>
        <v/>
      </c>
      <c r="L512" s="51">
        <f>IF(COUNTIF('Zmiany planu'!$C$4:$C$1000,$A512)=0,IF(H512="","",H512),INDEX('Zmiany planu'!$G$4:$G$1000,MATCH(INT($A512)&amp;"#"&amp;COUNTIF('Zmiany planu'!$C$4:$C$1000,$A512),'Zmiany planu'!$L$4:$L$1000,0))&amp;"")</f>
        <v/>
      </c>
      <c r="M512" s="52">
        <f>IF(COUNTIF('Zmiany planu'!$C$4:$C$1000,$A512)=0,IF(I512="","",I512),IF(INDEX('Zmiany planu'!$H$4:$H$1000,MATCH(INT($A512)&amp;"#"&amp;COUNTIF('Zmiany planu'!$C$4:$C$1000,$A512),'Zmiany planu'!$L$4:$L$1000,0))="",0,INDEX('Zmiany planu'!$H$4:$H$1000,MATCH(INT($A512)&amp;"#"&amp;COUNTIF('Zmiany planu'!$C$4:$C$1000,$A512),'Zmiany planu'!$L$4:$L$1000,0))))</f>
        <v/>
      </c>
      <c r="N512" s="53" t="n"/>
      <c r="O512" s="53" t="n"/>
      <c r="P512" s="54" t="n"/>
      <c r="Q512" s="55" t="n"/>
      <c r="R512" s="56">
        <f>IF(AND(N(P512)&gt;0,N(Q512)&gt;0),Q512/P512,"")</f>
        <v/>
      </c>
      <c r="S512" s="53" t="n"/>
      <c r="T512" s="53" t="n"/>
      <c r="U512" s="44">
        <f>IF(OR(N(S512)=0,N('Ustawienia'!$B$19)=0),"",IFERROR("Z"&amp;MATCH(S512,'Ustawienia'!$C$23:$C$27,1),"&lt;Z1"))</f>
        <v/>
      </c>
      <c r="V512" s="53" t="n"/>
      <c r="W512" s="44">
        <f>IF(AND(N(V512)&gt;0,N(Q512)&gt;0),ROUND(V512*Q512*1440,0),"")</f>
        <v/>
      </c>
      <c r="X512" s="53" t="n"/>
      <c r="Y512" s="53" t="n"/>
      <c r="Z512" s="53" t="n"/>
      <c r="AA512" s="57" t="n"/>
      <c r="AB512" s="53" t="n"/>
      <c r="AC512" s="58" t="n"/>
      <c r="AD512" s="57" t="n"/>
      <c r="AE512" s="53" t="n"/>
      <c r="AF512" s="58" t="n"/>
      <c r="AG512" s="53" t="n"/>
      <c r="AH512" s="58" t="n"/>
      <c r="AI512" s="58" t="n"/>
      <c r="AJ512" s="48" t="n"/>
    </row>
    <row r="513" outlineLevel="1">
      <c r="A513" s="43" t="n">
        <v>46756</v>
      </c>
      <c r="B513" s="44">
        <f>CHOOSE(WEEKDAY(A513,2),"pon","wt","śr","czw","pt","sob","ndz")</f>
        <v/>
      </c>
      <c r="C513" s="45">
        <f>A513-WEEKDAY(A513,2)+1</f>
        <v/>
      </c>
      <c r="D513" s="44">
        <f>YEAR(A513)&amp;"-"&amp;TEXT(MONTH(A513),"00")</f>
        <v/>
      </c>
      <c r="E513" s="46" t="n"/>
      <c r="F513" s="46" t="n"/>
      <c r="G513" s="47" t="n"/>
      <c r="H513" s="48" t="n"/>
      <c r="I513" s="49" t="n"/>
      <c r="J513" s="47" t="n"/>
      <c r="K513" s="50">
        <f>IF(AND(H513="",I513="",COUNTIF('Zmiany planu'!$C$4:$C$1000,$A513)=0),"",1+COUNTIF('Zmiany planu'!$C$4:$C$1000,$A513))</f>
        <v/>
      </c>
      <c r="L513" s="51">
        <f>IF(COUNTIF('Zmiany planu'!$C$4:$C$1000,$A513)=0,IF(H513="","",H513),INDEX('Zmiany planu'!$G$4:$G$1000,MATCH(INT($A513)&amp;"#"&amp;COUNTIF('Zmiany planu'!$C$4:$C$1000,$A513),'Zmiany planu'!$L$4:$L$1000,0))&amp;"")</f>
        <v/>
      </c>
      <c r="M513" s="52">
        <f>IF(COUNTIF('Zmiany planu'!$C$4:$C$1000,$A513)=0,IF(I513="","",I513),IF(INDEX('Zmiany planu'!$H$4:$H$1000,MATCH(INT($A513)&amp;"#"&amp;COUNTIF('Zmiany planu'!$C$4:$C$1000,$A513),'Zmiany planu'!$L$4:$L$1000,0))="",0,INDEX('Zmiany planu'!$H$4:$H$1000,MATCH(INT($A513)&amp;"#"&amp;COUNTIF('Zmiany planu'!$C$4:$C$1000,$A513),'Zmiany planu'!$L$4:$L$1000,0))))</f>
        <v/>
      </c>
      <c r="N513" s="53" t="n"/>
      <c r="O513" s="53" t="n"/>
      <c r="P513" s="54" t="n"/>
      <c r="Q513" s="55" t="n"/>
      <c r="R513" s="56">
        <f>IF(AND(N(P513)&gt;0,N(Q513)&gt;0),Q513/P513,"")</f>
        <v/>
      </c>
      <c r="S513" s="53" t="n"/>
      <c r="T513" s="53" t="n"/>
      <c r="U513" s="44">
        <f>IF(OR(N(S513)=0,N('Ustawienia'!$B$19)=0),"",IFERROR("Z"&amp;MATCH(S513,'Ustawienia'!$C$23:$C$27,1),"&lt;Z1"))</f>
        <v/>
      </c>
      <c r="V513" s="53" t="n"/>
      <c r="W513" s="44">
        <f>IF(AND(N(V513)&gt;0,N(Q513)&gt;0),ROUND(V513*Q513*1440,0),"")</f>
        <v/>
      </c>
      <c r="X513" s="53" t="n"/>
      <c r="Y513" s="53" t="n"/>
      <c r="Z513" s="53" t="n"/>
      <c r="AA513" s="57" t="n"/>
      <c r="AB513" s="53" t="n"/>
      <c r="AC513" s="58" t="n"/>
      <c r="AD513" s="57" t="n"/>
      <c r="AE513" s="53" t="n"/>
      <c r="AF513" s="58" t="n"/>
      <c r="AG513" s="53" t="n"/>
      <c r="AH513" s="58" t="n"/>
      <c r="AI513" s="58" t="n"/>
      <c r="AJ513" s="48" t="n"/>
    </row>
    <row r="514" outlineLevel="1">
      <c r="A514" s="43" t="n">
        <v>46757</v>
      </c>
      <c r="B514" s="44">
        <f>CHOOSE(WEEKDAY(A514,2),"pon","wt","śr","czw","pt","sob","ndz")</f>
        <v/>
      </c>
      <c r="C514" s="45">
        <f>A514-WEEKDAY(A514,2)+1</f>
        <v/>
      </c>
      <c r="D514" s="44">
        <f>YEAR(A514)&amp;"-"&amp;TEXT(MONTH(A514),"00")</f>
        <v/>
      </c>
      <c r="E514" s="46" t="n"/>
      <c r="F514" s="46" t="n"/>
      <c r="G514" s="47" t="n"/>
      <c r="H514" s="48" t="n"/>
      <c r="I514" s="49" t="n"/>
      <c r="J514" s="47" t="n"/>
      <c r="K514" s="50">
        <f>IF(AND(H514="",I514="",COUNTIF('Zmiany planu'!$C$4:$C$1000,$A514)=0),"",1+COUNTIF('Zmiany planu'!$C$4:$C$1000,$A514))</f>
        <v/>
      </c>
      <c r="L514" s="51">
        <f>IF(COUNTIF('Zmiany planu'!$C$4:$C$1000,$A514)=0,IF(H514="","",H514),INDEX('Zmiany planu'!$G$4:$G$1000,MATCH(INT($A514)&amp;"#"&amp;COUNTIF('Zmiany planu'!$C$4:$C$1000,$A514),'Zmiany planu'!$L$4:$L$1000,0))&amp;"")</f>
        <v/>
      </c>
      <c r="M514" s="52">
        <f>IF(COUNTIF('Zmiany planu'!$C$4:$C$1000,$A514)=0,IF(I514="","",I514),IF(INDEX('Zmiany planu'!$H$4:$H$1000,MATCH(INT($A514)&amp;"#"&amp;COUNTIF('Zmiany planu'!$C$4:$C$1000,$A514),'Zmiany planu'!$L$4:$L$1000,0))="",0,INDEX('Zmiany planu'!$H$4:$H$1000,MATCH(INT($A514)&amp;"#"&amp;COUNTIF('Zmiany planu'!$C$4:$C$1000,$A514),'Zmiany planu'!$L$4:$L$1000,0))))</f>
        <v/>
      </c>
      <c r="N514" s="53" t="n"/>
      <c r="O514" s="53" t="n"/>
      <c r="P514" s="54" t="n"/>
      <c r="Q514" s="55" t="n"/>
      <c r="R514" s="56">
        <f>IF(AND(N(P514)&gt;0,N(Q514)&gt;0),Q514/P514,"")</f>
        <v/>
      </c>
      <c r="S514" s="53" t="n"/>
      <c r="T514" s="53" t="n"/>
      <c r="U514" s="44">
        <f>IF(OR(N(S514)=0,N('Ustawienia'!$B$19)=0),"",IFERROR("Z"&amp;MATCH(S514,'Ustawienia'!$C$23:$C$27,1),"&lt;Z1"))</f>
        <v/>
      </c>
      <c r="V514" s="53" t="n"/>
      <c r="W514" s="44">
        <f>IF(AND(N(V514)&gt;0,N(Q514)&gt;0),ROUND(V514*Q514*1440,0),"")</f>
        <v/>
      </c>
      <c r="X514" s="53" t="n"/>
      <c r="Y514" s="53" t="n"/>
      <c r="Z514" s="53" t="n"/>
      <c r="AA514" s="57" t="n"/>
      <c r="AB514" s="53" t="n"/>
      <c r="AC514" s="58" t="n"/>
      <c r="AD514" s="57" t="n"/>
      <c r="AE514" s="53" t="n"/>
      <c r="AF514" s="58" t="n"/>
      <c r="AG514" s="53" t="n"/>
      <c r="AH514" s="58" t="n"/>
      <c r="AI514" s="58" t="n"/>
      <c r="AJ514" s="48" t="n"/>
    </row>
    <row r="515" outlineLevel="1">
      <c r="A515" s="43" t="n">
        <v>46758</v>
      </c>
      <c r="B515" s="44">
        <f>CHOOSE(WEEKDAY(A515,2),"pon","wt","śr","czw","pt","sob","ndz")</f>
        <v/>
      </c>
      <c r="C515" s="45">
        <f>A515-WEEKDAY(A515,2)+1</f>
        <v/>
      </c>
      <c r="D515" s="44">
        <f>YEAR(A515)&amp;"-"&amp;TEXT(MONTH(A515),"00")</f>
        <v/>
      </c>
      <c r="E515" s="46" t="n"/>
      <c r="F515" s="46" t="n"/>
      <c r="G515" s="47" t="n"/>
      <c r="H515" s="48" t="n"/>
      <c r="I515" s="49" t="n"/>
      <c r="J515" s="47" t="n"/>
      <c r="K515" s="50">
        <f>IF(AND(H515="",I515="",COUNTIF('Zmiany planu'!$C$4:$C$1000,$A515)=0),"",1+COUNTIF('Zmiany planu'!$C$4:$C$1000,$A515))</f>
        <v/>
      </c>
      <c r="L515" s="51">
        <f>IF(COUNTIF('Zmiany planu'!$C$4:$C$1000,$A515)=0,IF(H515="","",H515),INDEX('Zmiany planu'!$G$4:$G$1000,MATCH(INT($A515)&amp;"#"&amp;COUNTIF('Zmiany planu'!$C$4:$C$1000,$A515),'Zmiany planu'!$L$4:$L$1000,0))&amp;"")</f>
        <v/>
      </c>
      <c r="M515" s="52">
        <f>IF(COUNTIF('Zmiany planu'!$C$4:$C$1000,$A515)=0,IF(I515="","",I515),IF(INDEX('Zmiany planu'!$H$4:$H$1000,MATCH(INT($A515)&amp;"#"&amp;COUNTIF('Zmiany planu'!$C$4:$C$1000,$A515),'Zmiany planu'!$L$4:$L$1000,0))="",0,INDEX('Zmiany planu'!$H$4:$H$1000,MATCH(INT($A515)&amp;"#"&amp;COUNTIF('Zmiany planu'!$C$4:$C$1000,$A515),'Zmiany planu'!$L$4:$L$1000,0))))</f>
        <v/>
      </c>
      <c r="N515" s="53" t="n"/>
      <c r="O515" s="53" t="n"/>
      <c r="P515" s="54" t="n"/>
      <c r="Q515" s="55" t="n"/>
      <c r="R515" s="56">
        <f>IF(AND(N(P515)&gt;0,N(Q515)&gt;0),Q515/P515,"")</f>
        <v/>
      </c>
      <c r="S515" s="53" t="n"/>
      <c r="T515" s="53" t="n"/>
      <c r="U515" s="44">
        <f>IF(OR(N(S515)=0,N('Ustawienia'!$B$19)=0),"",IFERROR("Z"&amp;MATCH(S515,'Ustawienia'!$C$23:$C$27,1),"&lt;Z1"))</f>
        <v/>
      </c>
      <c r="V515" s="53" t="n"/>
      <c r="W515" s="44">
        <f>IF(AND(N(V515)&gt;0,N(Q515)&gt;0),ROUND(V515*Q515*1440,0),"")</f>
        <v/>
      </c>
      <c r="X515" s="53" t="n"/>
      <c r="Y515" s="53" t="n"/>
      <c r="Z515" s="53" t="n"/>
      <c r="AA515" s="57" t="n"/>
      <c r="AB515" s="53" t="n"/>
      <c r="AC515" s="58" t="n"/>
      <c r="AD515" s="57" t="n"/>
      <c r="AE515" s="53" t="n"/>
      <c r="AF515" s="58" t="n"/>
      <c r="AG515" s="53" t="n"/>
      <c r="AH515" s="58" t="n"/>
      <c r="AI515" s="58" t="n"/>
      <c r="AJ515" s="48" t="n"/>
    </row>
    <row r="516" outlineLevel="1">
      <c r="A516" s="43" t="n">
        <v>46759</v>
      </c>
      <c r="B516" s="44">
        <f>CHOOSE(WEEKDAY(A516,2),"pon","wt","śr","czw","pt","sob","ndz")</f>
        <v/>
      </c>
      <c r="C516" s="45">
        <f>A516-WEEKDAY(A516,2)+1</f>
        <v/>
      </c>
      <c r="D516" s="44">
        <f>YEAR(A516)&amp;"-"&amp;TEXT(MONTH(A516),"00")</f>
        <v/>
      </c>
      <c r="E516" s="46" t="n"/>
      <c r="F516" s="46" t="n"/>
      <c r="G516" s="47" t="n"/>
      <c r="H516" s="48" t="n"/>
      <c r="I516" s="49" t="n"/>
      <c r="J516" s="47" t="n"/>
      <c r="K516" s="50">
        <f>IF(AND(H516="",I516="",COUNTIF('Zmiany planu'!$C$4:$C$1000,$A516)=0),"",1+COUNTIF('Zmiany planu'!$C$4:$C$1000,$A516))</f>
        <v/>
      </c>
      <c r="L516" s="51">
        <f>IF(COUNTIF('Zmiany planu'!$C$4:$C$1000,$A516)=0,IF(H516="","",H516),INDEX('Zmiany planu'!$G$4:$G$1000,MATCH(INT($A516)&amp;"#"&amp;COUNTIF('Zmiany planu'!$C$4:$C$1000,$A516),'Zmiany planu'!$L$4:$L$1000,0))&amp;"")</f>
        <v/>
      </c>
      <c r="M516" s="52">
        <f>IF(COUNTIF('Zmiany planu'!$C$4:$C$1000,$A516)=0,IF(I516="","",I516),IF(INDEX('Zmiany planu'!$H$4:$H$1000,MATCH(INT($A516)&amp;"#"&amp;COUNTIF('Zmiany planu'!$C$4:$C$1000,$A516),'Zmiany planu'!$L$4:$L$1000,0))="",0,INDEX('Zmiany planu'!$H$4:$H$1000,MATCH(INT($A516)&amp;"#"&amp;COUNTIF('Zmiany planu'!$C$4:$C$1000,$A516),'Zmiany planu'!$L$4:$L$1000,0))))</f>
        <v/>
      </c>
      <c r="N516" s="53" t="n"/>
      <c r="O516" s="53" t="n"/>
      <c r="P516" s="54" t="n"/>
      <c r="Q516" s="55" t="n"/>
      <c r="R516" s="56">
        <f>IF(AND(N(P516)&gt;0,N(Q516)&gt;0),Q516/P516,"")</f>
        <v/>
      </c>
      <c r="S516" s="53" t="n"/>
      <c r="T516" s="53" t="n"/>
      <c r="U516" s="44">
        <f>IF(OR(N(S516)=0,N('Ustawienia'!$B$19)=0),"",IFERROR("Z"&amp;MATCH(S516,'Ustawienia'!$C$23:$C$27,1),"&lt;Z1"))</f>
        <v/>
      </c>
      <c r="V516" s="53" t="n"/>
      <c r="W516" s="44">
        <f>IF(AND(N(V516)&gt;0,N(Q516)&gt;0),ROUND(V516*Q516*1440,0),"")</f>
        <v/>
      </c>
      <c r="X516" s="53" t="n"/>
      <c r="Y516" s="53" t="n"/>
      <c r="Z516" s="53" t="n"/>
      <c r="AA516" s="57" t="n"/>
      <c r="AB516" s="53" t="n"/>
      <c r="AC516" s="58" t="n"/>
      <c r="AD516" s="57" t="n"/>
      <c r="AE516" s="53" t="n"/>
      <c r="AF516" s="58" t="n"/>
      <c r="AG516" s="53" t="n"/>
      <c r="AH516" s="58" t="n"/>
      <c r="AI516" s="58" t="n"/>
      <c r="AJ516" s="48" t="n"/>
    </row>
    <row r="517" outlineLevel="1">
      <c r="A517" s="43" t="n">
        <v>46760</v>
      </c>
      <c r="B517" s="44">
        <f>CHOOSE(WEEKDAY(A517,2),"pon","wt","śr","czw","pt","sob","ndz")</f>
        <v/>
      </c>
      <c r="C517" s="45">
        <f>A517-WEEKDAY(A517,2)+1</f>
        <v/>
      </c>
      <c r="D517" s="44">
        <f>YEAR(A517)&amp;"-"&amp;TEXT(MONTH(A517),"00")</f>
        <v/>
      </c>
      <c r="E517" s="46" t="n"/>
      <c r="F517" s="46" t="n"/>
      <c r="G517" s="47" t="n"/>
      <c r="H517" s="48" t="n"/>
      <c r="I517" s="49" t="n"/>
      <c r="J517" s="47" t="n"/>
      <c r="K517" s="50">
        <f>IF(AND(H517="",I517="",COUNTIF('Zmiany planu'!$C$4:$C$1000,$A517)=0),"",1+COUNTIF('Zmiany planu'!$C$4:$C$1000,$A517))</f>
        <v/>
      </c>
      <c r="L517" s="51">
        <f>IF(COUNTIF('Zmiany planu'!$C$4:$C$1000,$A517)=0,IF(H517="","",H517),INDEX('Zmiany planu'!$G$4:$G$1000,MATCH(INT($A517)&amp;"#"&amp;COUNTIF('Zmiany planu'!$C$4:$C$1000,$A517),'Zmiany planu'!$L$4:$L$1000,0))&amp;"")</f>
        <v/>
      </c>
      <c r="M517" s="52">
        <f>IF(COUNTIF('Zmiany planu'!$C$4:$C$1000,$A517)=0,IF(I517="","",I517),IF(INDEX('Zmiany planu'!$H$4:$H$1000,MATCH(INT($A517)&amp;"#"&amp;COUNTIF('Zmiany planu'!$C$4:$C$1000,$A517),'Zmiany planu'!$L$4:$L$1000,0))="",0,INDEX('Zmiany planu'!$H$4:$H$1000,MATCH(INT($A517)&amp;"#"&amp;COUNTIF('Zmiany planu'!$C$4:$C$1000,$A517),'Zmiany planu'!$L$4:$L$1000,0))))</f>
        <v/>
      </c>
      <c r="N517" s="53" t="n"/>
      <c r="O517" s="53" t="n"/>
      <c r="P517" s="54" t="n"/>
      <c r="Q517" s="55" t="n"/>
      <c r="R517" s="56">
        <f>IF(AND(N(P517)&gt;0,N(Q517)&gt;0),Q517/P517,"")</f>
        <v/>
      </c>
      <c r="S517" s="53" t="n"/>
      <c r="T517" s="53" t="n"/>
      <c r="U517" s="44">
        <f>IF(OR(N(S517)=0,N('Ustawienia'!$B$19)=0),"",IFERROR("Z"&amp;MATCH(S517,'Ustawienia'!$C$23:$C$27,1),"&lt;Z1"))</f>
        <v/>
      </c>
      <c r="V517" s="53" t="n"/>
      <c r="W517" s="44">
        <f>IF(AND(N(V517)&gt;0,N(Q517)&gt;0),ROUND(V517*Q517*1440,0),"")</f>
        <v/>
      </c>
      <c r="X517" s="53" t="n"/>
      <c r="Y517" s="53" t="n"/>
      <c r="Z517" s="53" t="n"/>
      <c r="AA517" s="57" t="n"/>
      <c r="AB517" s="53" t="n"/>
      <c r="AC517" s="58" t="n"/>
      <c r="AD517" s="57" t="n"/>
      <c r="AE517" s="53" t="n"/>
      <c r="AF517" s="58" t="n"/>
      <c r="AG517" s="53" t="n"/>
      <c r="AH517" s="58" t="n"/>
      <c r="AI517" s="58" t="n"/>
      <c r="AJ517" s="48" t="n"/>
    </row>
    <row r="518" outlineLevel="1">
      <c r="A518" s="59" t="n">
        <v>46761</v>
      </c>
      <c r="B518" s="60">
        <f>CHOOSE(WEEKDAY(A518,2),"pon","wt","śr","czw","pt","sob","ndz")</f>
        <v/>
      </c>
      <c r="C518" s="61">
        <f>A518-WEEKDAY(A518,2)+1</f>
        <v/>
      </c>
      <c r="D518" s="60">
        <f>YEAR(A518)&amp;"-"&amp;TEXT(MONTH(A518),"00")</f>
        <v/>
      </c>
      <c r="E518" s="62">
        <f>SUMIFS($M$4:$M$1200,$C$4:$C$1200,$C518)</f>
        <v/>
      </c>
      <c r="F518" s="62">
        <f>SUMIFS($P$4:$P$1200,$C$4:$C$1200,$C518)</f>
        <v/>
      </c>
      <c r="G518" s="63" t="n"/>
      <c r="H518" s="64" t="n"/>
      <c r="I518" s="65" t="n"/>
      <c r="J518" s="63" t="n"/>
      <c r="K518" s="66">
        <f>IF(AND(H518="",I518="",COUNTIF('Zmiany planu'!$C$4:$C$1000,$A518)=0),"",1+COUNTIF('Zmiany planu'!$C$4:$C$1000,$A518))</f>
        <v/>
      </c>
      <c r="L518" s="67">
        <f>IF(COUNTIF('Zmiany planu'!$C$4:$C$1000,$A518)=0,IF(H518="","",H518),INDEX('Zmiany planu'!$G$4:$G$1000,MATCH(INT($A518)&amp;"#"&amp;COUNTIF('Zmiany planu'!$C$4:$C$1000,$A518),'Zmiany planu'!$L$4:$L$1000,0))&amp;"")</f>
        <v/>
      </c>
      <c r="M518" s="68">
        <f>IF(COUNTIF('Zmiany planu'!$C$4:$C$1000,$A518)=0,IF(I518="","",I518),IF(INDEX('Zmiany planu'!$H$4:$H$1000,MATCH(INT($A518)&amp;"#"&amp;COUNTIF('Zmiany planu'!$C$4:$C$1000,$A518),'Zmiany planu'!$L$4:$L$1000,0))="",0,INDEX('Zmiany planu'!$H$4:$H$1000,MATCH(INT($A518)&amp;"#"&amp;COUNTIF('Zmiany planu'!$C$4:$C$1000,$A518),'Zmiany planu'!$L$4:$L$1000,0))))</f>
        <v/>
      </c>
      <c r="N518" s="69" t="n"/>
      <c r="O518" s="69" t="n"/>
      <c r="P518" s="70" t="n"/>
      <c r="Q518" s="71" t="n"/>
      <c r="R518" s="72">
        <f>IF(AND(N(P518)&gt;0,N(Q518)&gt;0),Q518/P518,"")</f>
        <v/>
      </c>
      <c r="S518" s="69" t="n"/>
      <c r="T518" s="69" t="n"/>
      <c r="U518" s="60">
        <f>IF(OR(N(S518)=0,N('Ustawienia'!$B$19)=0),"",IFERROR("Z"&amp;MATCH(S518,'Ustawienia'!$C$23:$C$27,1),"&lt;Z1"))</f>
        <v/>
      </c>
      <c r="V518" s="69" t="n"/>
      <c r="W518" s="60">
        <f>IF(AND(N(V518)&gt;0,N(Q518)&gt;0),ROUND(V518*Q518*1440,0),"")</f>
        <v/>
      </c>
      <c r="X518" s="69" t="n"/>
      <c r="Y518" s="69" t="n"/>
      <c r="Z518" s="69" t="n"/>
      <c r="AA518" s="73" t="n"/>
      <c r="AB518" s="69" t="n"/>
      <c r="AC518" s="74" t="n"/>
      <c r="AD518" s="73" t="n"/>
      <c r="AE518" s="69" t="n"/>
      <c r="AF518" s="74" t="n"/>
      <c r="AG518" s="69" t="n"/>
      <c r="AH518" s="74" t="n"/>
      <c r="AI518" s="74" t="n"/>
      <c r="AJ518" s="64" t="n"/>
    </row>
    <row r="519" outlineLevel="1">
      <c r="A519" s="43" t="n">
        <v>46762</v>
      </c>
      <c r="B519" s="44">
        <f>CHOOSE(WEEKDAY(A519,2),"pon","wt","śr","czw","pt","sob","ndz")</f>
        <v/>
      </c>
      <c r="C519" s="45">
        <f>A519-WEEKDAY(A519,2)+1</f>
        <v/>
      </c>
      <c r="D519" s="44">
        <f>YEAR(A519)&amp;"-"&amp;TEXT(MONTH(A519),"00")</f>
        <v/>
      </c>
      <c r="E519" s="46" t="n"/>
      <c r="F519" s="46" t="n"/>
      <c r="G519" s="47" t="n"/>
      <c r="H519" s="48" t="n"/>
      <c r="I519" s="49" t="n"/>
      <c r="J519" s="47" t="n"/>
      <c r="K519" s="50">
        <f>IF(AND(H519="",I519="",COUNTIF('Zmiany planu'!$C$4:$C$1000,$A519)=0),"",1+COUNTIF('Zmiany planu'!$C$4:$C$1000,$A519))</f>
        <v/>
      </c>
      <c r="L519" s="51">
        <f>IF(COUNTIF('Zmiany planu'!$C$4:$C$1000,$A519)=0,IF(H519="","",H519),INDEX('Zmiany planu'!$G$4:$G$1000,MATCH(INT($A519)&amp;"#"&amp;COUNTIF('Zmiany planu'!$C$4:$C$1000,$A519),'Zmiany planu'!$L$4:$L$1000,0))&amp;"")</f>
        <v/>
      </c>
      <c r="M519" s="52">
        <f>IF(COUNTIF('Zmiany planu'!$C$4:$C$1000,$A519)=0,IF(I519="","",I519),IF(INDEX('Zmiany planu'!$H$4:$H$1000,MATCH(INT($A519)&amp;"#"&amp;COUNTIF('Zmiany planu'!$C$4:$C$1000,$A519),'Zmiany planu'!$L$4:$L$1000,0))="",0,INDEX('Zmiany planu'!$H$4:$H$1000,MATCH(INT($A519)&amp;"#"&amp;COUNTIF('Zmiany planu'!$C$4:$C$1000,$A519),'Zmiany planu'!$L$4:$L$1000,0))))</f>
        <v/>
      </c>
      <c r="N519" s="53" t="n"/>
      <c r="O519" s="53" t="n"/>
      <c r="P519" s="54" t="n"/>
      <c r="Q519" s="55" t="n"/>
      <c r="R519" s="56">
        <f>IF(AND(N(P519)&gt;0,N(Q519)&gt;0),Q519/P519,"")</f>
        <v/>
      </c>
      <c r="S519" s="53" t="n"/>
      <c r="T519" s="53" t="n"/>
      <c r="U519" s="44">
        <f>IF(OR(N(S519)=0,N('Ustawienia'!$B$19)=0),"",IFERROR("Z"&amp;MATCH(S519,'Ustawienia'!$C$23:$C$27,1),"&lt;Z1"))</f>
        <v/>
      </c>
      <c r="V519" s="53" t="n"/>
      <c r="W519" s="44">
        <f>IF(AND(N(V519)&gt;0,N(Q519)&gt;0),ROUND(V519*Q519*1440,0),"")</f>
        <v/>
      </c>
      <c r="X519" s="53" t="n"/>
      <c r="Y519" s="53" t="n"/>
      <c r="Z519" s="53" t="n"/>
      <c r="AA519" s="57" t="n"/>
      <c r="AB519" s="53" t="n"/>
      <c r="AC519" s="58" t="n"/>
      <c r="AD519" s="57" t="n"/>
      <c r="AE519" s="53" t="n"/>
      <c r="AF519" s="58" t="n"/>
      <c r="AG519" s="53" t="n"/>
      <c r="AH519" s="58" t="n"/>
      <c r="AI519" s="58" t="n"/>
      <c r="AJ519" s="48" t="n"/>
    </row>
    <row r="520" outlineLevel="1">
      <c r="A520" s="43" t="n">
        <v>46763</v>
      </c>
      <c r="B520" s="44">
        <f>CHOOSE(WEEKDAY(A520,2),"pon","wt","śr","czw","pt","sob","ndz")</f>
        <v/>
      </c>
      <c r="C520" s="45">
        <f>A520-WEEKDAY(A520,2)+1</f>
        <v/>
      </c>
      <c r="D520" s="44">
        <f>YEAR(A520)&amp;"-"&amp;TEXT(MONTH(A520),"00")</f>
        <v/>
      </c>
      <c r="E520" s="46" t="n"/>
      <c r="F520" s="46" t="n"/>
      <c r="G520" s="47" t="n"/>
      <c r="H520" s="48" t="n"/>
      <c r="I520" s="49" t="n"/>
      <c r="J520" s="47" t="n"/>
      <c r="K520" s="50">
        <f>IF(AND(H520="",I520="",COUNTIF('Zmiany planu'!$C$4:$C$1000,$A520)=0),"",1+COUNTIF('Zmiany planu'!$C$4:$C$1000,$A520))</f>
        <v/>
      </c>
      <c r="L520" s="51">
        <f>IF(COUNTIF('Zmiany planu'!$C$4:$C$1000,$A520)=0,IF(H520="","",H520),INDEX('Zmiany planu'!$G$4:$G$1000,MATCH(INT($A520)&amp;"#"&amp;COUNTIF('Zmiany planu'!$C$4:$C$1000,$A520),'Zmiany planu'!$L$4:$L$1000,0))&amp;"")</f>
        <v/>
      </c>
      <c r="M520" s="52">
        <f>IF(COUNTIF('Zmiany planu'!$C$4:$C$1000,$A520)=0,IF(I520="","",I520),IF(INDEX('Zmiany planu'!$H$4:$H$1000,MATCH(INT($A520)&amp;"#"&amp;COUNTIF('Zmiany planu'!$C$4:$C$1000,$A520),'Zmiany planu'!$L$4:$L$1000,0))="",0,INDEX('Zmiany planu'!$H$4:$H$1000,MATCH(INT($A520)&amp;"#"&amp;COUNTIF('Zmiany planu'!$C$4:$C$1000,$A520),'Zmiany planu'!$L$4:$L$1000,0))))</f>
        <v/>
      </c>
      <c r="N520" s="53" t="n"/>
      <c r="O520" s="53" t="n"/>
      <c r="P520" s="54" t="n"/>
      <c r="Q520" s="55" t="n"/>
      <c r="R520" s="56">
        <f>IF(AND(N(P520)&gt;0,N(Q520)&gt;0),Q520/P520,"")</f>
        <v/>
      </c>
      <c r="S520" s="53" t="n"/>
      <c r="T520" s="53" t="n"/>
      <c r="U520" s="44">
        <f>IF(OR(N(S520)=0,N('Ustawienia'!$B$19)=0),"",IFERROR("Z"&amp;MATCH(S520,'Ustawienia'!$C$23:$C$27,1),"&lt;Z1"))</f>
        <v/>
      </c>
      <c r="V520" s="53" t="n"/>
      <c r="W520" s="44">
        <f>IF(AND(N(V520)&gt;0,N(Q520)&gt;0),ROUND(V520*Q520*1440,0),"")</f>
        <v/>
      </c>
      <c r="X520" s="53" t="n"/>
      <c r="Y520" s="53" t="n"/>
      <c r="Z520" s="53" t="n"/>
      <c r="AA520" s="57" t="n"/>
      <c r="AB520" s="53" t="n"/>
      <c r="AC520" s="58" t="n"/>
      <c r="AD520" s="57" t="n"/>
      <c r="AE520" s="53" t="n"/>
      <c r="AF520" s="58" t="n"/>
      <c r="AG520" s="53" t="n"/>
      <c r="AH520" s="58" t="n"/>
      <c r="AI520" s="58" t="n"/>
      <c r="AJ520" s="48" t="n"/>
    </row>
    <row r="521" outlineLevel="1">
      <c r="A521" s="43" t="n">
        <v>46764</v>
      </c>
      <c r="B521" s="44">
        <f>CHOOSE(WEEKDAY(A521,2),"pon","wt","śr","czw","pt","sob","ndz")</f>
        <v/>
      </c>
      <c r="C521" s="45">
        <f>A521-WEEKDAY(A521,2)+1</f>
        <v/>
      </c>
      <c r="D521" s="44">
        <f>YEAR(A521)&amp;"-"&amp;TEXT(MONTH(A521),"00")</f>
        <v/>
      </c>
      <c r="E521" s="46" t="n"/>
      <c r="F521" s="46" t="n"/>
      <c r="G521" s="47" t="n"/>
      <c r="H521" s="48" t="n"/>
      <c r="I521" s="49" t="n"/>
      <c r="J521" s="47" t="n"/>
      <c r="K521" s="50">
        <f>IF(AND(H521="",I521="",COUNTIF('Zmiany planu'!$C$4:$C$1000,$A521)=0),"",1+COUNTIF('Zmiany planu'!$C$4:$C$1000,$A521))</f>
        <v/>
      </c>
      <c r="L521" s="51">
        <f>IF(COUNTIF('Zmiany planu'!$C$4:$C$1000,$A521)=0,IF(H521="","",H521),INDEX('Zmiany planu'!$G$4:$G$1000,MATCH(INT($A521)&amp;"#"&amp;COUNTIF('Zmiany planu'!$C$4:$C$1000,$A521),'Zmiany planu'!$L$4:$L$1000,0))&amp;"")</f>
        <v/>
      </c>
      <c r="M521" s="52">
        <f>IF(COUNTIF('Zmiany planu'!$C$4:$C$1000,$A521)=0,IF(I521="","",I521),IF(INDEX('Zmiany planu'!$H$4:$H$1000,MATCH(INT($A521)&amp;"#"&amp;COUNTIF('Zmiany planu'!$C$4:$C$1000,$A521),'Zmiany planu'!$L$4:$L$1000,0))="",0,INDEX('Zmiany planu'!$H$4:$H$1000,MATCH(INT($A521)&amp;"#"&amp;COUNTIF('Zmiany planu'!$C$4:$C$1000,$A521),'Zmiany planu'!$L$4:$L$1000,0))))</f>
        <v/>
      </c>
      <c r="N521" s="53" t="n"/>
      <c r="O521" s="53" t="n"/>
      <c r="P521" s="54" t="n"/>
      <c r="Q521" s="55" t="n"/>
      <c r="R521" s="56">
        <f>IF(AND(N(P521)&gt;0,N(Q521)&gt;0),Q521/P521,"")</f>
        <v/>
      </c>
      <c r="S521" s="53" t="n"/>
      <c r="T521" s="53" t="n"/>
      <c r="U521" s="44">
        <f>IF(OR(N(S521)=0,N('Ustawienia'!$B$19)=0),"",IFERROR("Z"&amp;MATCH(S521,'Ustawienia'!$C$23:$C$27,1),"&lt;Z1"))</f>
        <v/>
      </c>
      <c r="V521" s="53" t="n"/>
      <c r="W521" s="44">
        <f>IF(AND(N(V521)&gt;0,N(Q521)&gt;0),ROUND(V521*Q521*1440,0),"")</f>
        <v/>
      </c>
      <c r="X521" s="53" t="n"/>
      <c r="Y521" s="53" t="n"/>
      <c r="Z521" s="53" t="n"/>
      <c r="AA521" s="57" t="n"/>
      <c r="AB521" s="53" t="n"/>
      <c r="AC521" s="58" t="n"/>
      <c r="AD521" s="57" t="n"/>
      <c r="AE521" s="53" t="n"/>
      <c r="AF521" s="58" t="n"/>
      <c r="AG521" s="53" t="n"/>
      <c r="AH521" s="58" t="n"/>
      <c r="AI521" s="58" t="n"/>
      <c r="AJ521" s="48" t="n"/>
    </row>
    <row r="522" outlineLevel="1">
      <c r="A522" s="43" t="n">
        <v>46765</v>
      </c>
      <c r="B522" s="44">
        <f>CHOOSE(WEEKDAY(A522,2),"pon","wt","śr","czw","pt","sob","ndz")</f>
        <v/>
      </c>
      <c r="C522" s="45">
        <f>A522-WEEKDAY(A522,2)+1</f>
        <v/>
      </c>
      <c r="D522" s="44">
        <f>YEAR(A522)&amp;"-"&amp;TEXT(MONTH(A522),"00")</f>
        <v/>
      </c>
      <c r="E522" s="46" t="n"/>
      <c r="F522" s="46" t="n"/>
      <c r="G522" s="47" t="n"/>
      <c r="H522" s="48" t="n"/>
      <c r="I522" s="49" t="n"/>
      <c r="J522" s="47" t="n"/>
      <c r="K522" s="50">
        <f>IF(AND(H522="",I522="",COUNTIF('Zmiany planu'!$C$4:$C$1000,$A522)=0),"",1+COUNTIF('Zmiany planu'!$C$4:$C$1000,$A522))</f>
        <v/>
      </c>
      <c r="L522" s="51">
        <f>IF(COUNTIF('Zmiany planu'!$C$4:$C$1000,$A522)=0,IF(H522="","",H522),INDEX('Zmiany planu'!$G$4:$G$1000,MATCH(INT($A522)&amp;"#"&amp;COUNTIF('Zmiany planu'!$C$4:$C$1000,$A522),'Zmiany planu'!$L$4:$L$1000,0))&amp;"")</f>
        <v/>
      </c>
      <c r="M522" s="52">
        <f>IF(COUNTIF('Zmiany planu'!$C$4:$C$1000,$A522)=0,IF(I522="","",I522),IF(INDEX('Zmiany planu'!$H$4:$H$1000,MATCH(INT($A522)&amp;"#"&amp;COUNTIF('Zmiany planu'!$C$4:$C$1000,$A522),'Zmiany planu'!$L$4:$L$1000,0))="",0,INDEX('Zmiany planu'!$H$4:$H$1000,MATCH(INT($A522)&amp;"#"&amp;COUNTIF('Zmiany planu'!$C$4:$C$1000,$A522),'Zmiany planu'!$L$4:$L$1000,0))))</f>
        <v/>
      </c>
      <c r="N522" s="53" t="n"/>
      <c r="O522" s="53" t="n"/>
      <c r="P522" s="54" t="n"/>
      <c r="Q522" s="55" t="n"/>
      <c r="R522" s="56">
        <f>IF(AND(N(P522)&gt;0,N(Q522)&gt;0),Q522/P522,"")</f>
        <v/>
      </c>
      <c r="S522" s="53" t="n"/>
      <c r="T522" s="53" t="n"/>
      <c r="U522" s="44">
        <f>IF(OR(N(S522)=0,N('Ustawienia'!$B$19)=0),"",IFERROR("Z"&amp;MATCH(S522,'Ustawienia'!$C$23:$C$27,1),"&lt;Z1"))</f>
        <v/>
      </c>
      <c r="V522" s="53" t="n"/>
      <c r="W522" s="44">
        <f>IF(AND(N(V522)&gt;0,N(Q522)&gt;0),ROUND(V522*Q522*1440,0),"")</f>
        <v/>
      </c>
      <c r="X522" s="53" t="n"/>
      <c r="Y522" s="53" t="n"/>
      <c r="Z522" s="53" t="n"/>
      <c r="AA522" s="57" t="n"/>
      <c r="AB522" s="53" t="n"/>
      <c r="AC522" s="58" t="n"/>
      <c r="AD522" s="57" t="n"/>
      <c r="AE522" s="53" t="n"/>
      <c r="AF522" s="58" t="n"/>
      <c r="AG522" s="53" t="n"/>
      <c r="AH522" s="58" t="n"/>
      <c r="AI522" s="58" t="n"/>
      <c r="AJ522" s="48" t="n"/>
    </row>
    <row r="523" outlineLevel="1">
      <c r="A523" s="43" t="n">
        <v>46766</v>
      </c>
      <c r="B523" s="44">
        <f>CHOOSE(WEEKDAY(A523,2),"pon","wt","śr","czw","pt","sob","ndz")</f>
        <v/>
      </c>
      <c r="C523" s="45">
        <f>A523-WEEKDAY(A523,2)+1</f>
        <v/>
      </c>
      <c r="D523" s="44">
        <f>YEAR(A523)&amp;"-"&amp;TEXT(MONTH(A523),"00")</f>
        <v/>
      </c>
      <c r="E523" s="46" t="n"/>
      <c r="F523" s="46" t="n"/>
      <c r="G523" s="47" t="n"/>
      <c r="H523" s="48" t="n"/>
      <c r="I523" s="49" t="n"/>
      <c r="J523" s="47" t="n"/>
      <c r="K523" s="50">
        <f>IF(AND(H523="",I523="",COUNTIF('Zmiany planu'!$C$4:$C$1000,$A523)=0),"",1+COUNTIF('Zmiany planu'!$C$4:$C$1000,$A523))</f>
        <v/>
      </c>
      <c r="L523" s="51">
        <f>IF(COUNTIF('Zmiany planu'!$C$4:$C$1000,$A523)=0,IF(H523="","",H523),INDEX('Zmiany planu'!$G$4:$G$1000,MATCH(INT($A523)&amp;"#"&amp;COUNTIF('Zmiany planu'!$C$4:$C$1000,$A523),'Zmiany planu'!$L$4:$L$1000,0))&amp;"")</f>
        <v/>
      </c>
      <c r="M523" s="52">
        <f>IF(COUNTIF('Zmiany planu'!$C$4:$C$1000,$A523)=0,IF(I523="","",I523),IF(INDEX('Zmiany planu'!$H$4:$H$1000,MATCH(INT($A523)&amp;"#"&amp;COUNTIF('Zmiany planu'!$C$4:$C$1000,$A523),'Zmiany planu'!$L$4:$L$1000,0))="",0,INDEX('Zmiany planu'!$H$4:$H$1000,MATCH(INT($A523)&amp;"#"&amp;COUNTIF('Zmiany planu'!$C$4:$C$1000,$A523),'Zmiany planu'!$L$4:$L$1000,0))))</f>
        <v/>
      </c>
      <c r="N523" s="53" t="n"/>
      <c r="O523" s="53" t="n"/>
      <c r="P523" s="54" t="n"/>
      <c r="Q523" s="55" t="n"/>
      <c r="R523" s="56">
        <f>IF(AND(N(P523)&gt;0,N(Q523)&gt;0),Q523/P523,"")</f>
        <v/>
      </c>
      <c r="S523" s="53" t="n"/>
      <c r="T523" s="53" t="n"/>
      <c r="U523" s="44">
        <f>IF(OR(N(S523)=0,N('Ustawienia'!$B$19)=0),"",IFERROR("Z"&amp;MATCH(S523,'Ustawienia'!$C$23:$C$27,1),"&lt;Z1"))</f>
        <v/>
      </c>
      <c r="V523" s="53" t="n"/>
      <c r="W523" s="44">
        <f>IF(AND(N(V523)&gt;0,N(Q523)&gt;0),ROUND(V523*Q523*1440,0),"")</f>
        <v/>
      </c>
      <c r="X523" s="53" t="n"/>
      <c r="Y523" s="53" t="n"/>
      <c r="Z523" s="53" t="n"/>
      <c r="AA523" s="57" t="n"/>
      <c r="AB523" s="53" t="n"/>
      <c r="AC523" s="58" t="n"/>
      <c r="AD523" s="57" t="n"/>
      <c r="AE523" s="53" t="n"/>
      <c r="AF523" s="58" t="n"/>
      <c r="AG523" s="53" t="n"/>
      <c r="AH523" s="58" t="n"/>
      <c r="AI523" s="58" t="n"/>
      <c r="AJ523" s="48" t="n"/>
    </row>
    <row r="524" outlineLevel="1">
      <c r="A524" s="43" t="n">
        <v>46767</v>
      </c>
      <c r="B524" s="44">
        <f>CHOOSE(WEEKDAY(A524,2),"pon","wt","śr","czw","pt","sob","ndz")</f>
        <v/>
      </c>
      <c r="C524" s="45">
        <f>A524-WEEKDAY(A524,2)+1</f>
        <v/>
      </c>
      <c r="D524" s="44">
        <f>YEAR(A524)&amp;"-"&amp;TEXT(MONTH(A524),"00")</f>
        <v/>
      </c>
      <c r="E524" s="46" t="n"/>
      <c r="F524" s="46" t="n"/>
      <c r="G524" s="47" t="n"/>
      <c r="H524" s="48" t="n"/>
      <c r="I524" s="49" t="n"/>
      <c r="J524" s="47" t="n"/>
      <c r="K524" s="50">
        <f>IF(AND(H524="",I524="",COUNTIF('Zmiany planu'!$C$4:$C$1000,$A524)=0),"",1+COUNTIF('Zmiany planu'!$C$4:$C$1000,$A524))</f>
        <v/>
      </c>
      <c r="L524" s="51">
        <f>IF(COUNTIF('Zmiany planu'!$C$4:$C$1000,$A524)=0,IF(H524="","",H524),INDEX('Zmiany planu'!$G$4:$G$1000,MATCH(INT($A524)&amp;"#"&amp;COUNTIF('Zmiany planu'!$C$4:$C$1000,$A524),'Zmiany planu'!$L$4:$L$1000,0))&amp;"")</f>
        <v/>
      </c>
      <c r="M524" s="52">
        <f>IF(COUNTIF('Zmiany planu'!$C$4:$C$1000,$A524)=0,IF(I524="","",I524),IF(INDEX('Zmiany planu'!$H$4:$H$1000,MATCH(INT($A524)&amp;"#"&amp;COUNTIF('Zmiany planu'!$C$4:$C$1000,$A524),'Zmiany planu'!$L$4:$L$1000,0))="",0,INDEX('Zmiany planu'!$H$4:$H$1000,MATCH(INT($A524)&amp;"#"&amp;COUNTIF('Zmiany planu'!$C$4:$C$1000,$A524),'Zmiany planu'!$L$4:$L$1000,0))))</f>
        <v/>
      </c>
      <c r="N524" s="53" t="n"/>
      <c r="O524" s="53" t="n"/>
      <c r="P524" s="54" t="n"/>
      <c r="Q524" s="55" t="n"/>
      <c r="R524" s="56">
        <f>IF(AND(N(P524)&gt;0,N(Q524)&gt;0),Q524/P524,"")</f>
        <v/>
      </c>
      <c r="S524" s="53" t="n"/>
      <c r="T524" s="53" t="n"/>
      <c r="U524" s="44">
        <f>IF(OR(N(S524)=0,N('Ustawienia'!$B$19)=0),"",IFERROR("Z"&amp;MATCH(S524,'Ustawienia'!$C$23:$C$27,1),"&lt;Z1"))</f>
        <v/>
      </c>
      <c r="V524" s="53" t="n"/>
      <c r="W524" s="44">
        <f>IF(AND(N(V524)&gt;0,N(Q524)&gt;0),ROUND(V524*Q524*1440,0),"")</f>
        <v/>
      </c>
      <c r="X524" s="53" t="n"/>
      <c r="Y524" s="53" t="n"/>
      <c r="Z524" s="53" t="n"/>
      <c r="AA524" s="57" t="n"/>
      <c r="AB524" s="53" t="n"/>
      <c r="AC524" s="58" t="n"/>
      <c r="AD524" s="57" t="n"/>
      <c r="AE524" s="53" t="n"/>
      <c r="AF524" s="58" t="n"/>
      <c r="AG524" s="53" t="n"/>
      <c r="AH524" s="58" t="n"/>
      <c r="AI524" s="58" t="n"/>
      <c r="AJ524" s="48" t="n"/>
    </row>
    <row r="525" outlineLevel="1">
      <c r="A525" s="59" t="n">
        <v>46768</v>
      </c>
      <c r="B525" s="60">
        <f>CHOOSE(WEEKDAY(A525,2),"pon","wt","śr","czw","pt","sob","ndz")</f>
        <v/>
      </c>
      <c r="C525" s="61">
        <f>A525-WEEKDAY(A525,2)+1</f>
        <v/>
      </c>
      <c r="D525" s="60">
        <f>YEAR(A525)&amp;"-"&amp;TEXT(MONTH(A525),"00")</f>
        <v/>
      </c>
      <c r="E525" s="62">
        <f>SUMIFS($M$4:$M$1200,$C$4:$C$1200,$C525)</f>
        <v/>
      </c>
      <c r="F525" s="62">
        <f>SUMIFS($P$4:$P$1200,$C$4:$C$1200,$C525)</f>
        <v/>
      </c>
      <c r="G525" s="63" t="n"/>
      <c r="H525" s="64" t="n"/>
      <c r="I525" s="65" t="n"/>
      <c r="J525" s="63" t="n"/>
      <c r="K525" s="66">
        <f>IF(AND(H525="",I525="",COUNTIF('Zmiany planu'!$C$4:$C$1000,$A525)=0),"",1+COUNTIF('Zmiany planu'!$C$4:$C$1000,$A525))</f>
        <v/>
      </c>
      <c r="L525" s="67">
        <f>IF(COUNTIF('Zmiany planu'!$C$4:$C$1000,$A525)=0,IF(H525="","",H525),INDEX('Zmiany planu'!$G$4:$G$1000,MATCH(INT($A525)&amp;"#"&amp;COUNTIF('Zmiany planu'!$C$4:$C$1000,$A525),'Zmiany planu'!$L$4:$L$1000,0))&amp;"")</f>
        <v/>
      </c>
      <c r="M525" s="68">
        <f>IF(COUNTIF('Zmiany planu'!$C$4:$C$1000,$A525)=0,IF(I525="","",I525),IF(INDEX('Zmiany planu'!$H$4:$H$1000,MATCH(INT($A525)&amp;"#"&amp;COUNTIF('Zmiany planu'!$C$4:$C$1000,$A525),'Zmiany planu'!$L$4:$L$1000,0))="",0,INDEX('Zmiany planu'!$H$4:$H$1000,MATCH(INT($A525)&amp;"#"&amp;COUNTIF('Zmiany planu'!$C$4:$C$1000,$A525),'Zmiany planu'!$L$4:$L$1000,0))))</f>
        <v/>
      </c>
      <c r="N525" s="69" t="n"/>
      <c r="O525" s="69" t="n"/>
      <c r="P525" s="70" t="n"/>
      <c r="Q525" s="71" t="n"/>
      <c r="R525" s="72">
        <f>IF(AND(N(P525)&gt;0,N(Q525)&gt;0),Q525/P525,"")</f>
        <v/>
      </c>
      <c r="S525" s="69" t="n"/>
      <c r="T525" s="69" t="n"/>
      <c r="U525" s="60">
        <f>IF(OR(N(S525)=0,N('Ustawienia'!$B$19)=0),"",IFERROR("Z"&amp;MATCH(S525,'Ustawienia'!$C$23:$C$27,1),"&lt;Z1"))</f>
        <v/>
      </c>
      <c r="V525" s="69" t="n"/>
      <c r="W525" s="60">
        <f>IF(AND(N(V525)&gt;0,N(Q525)&gt;0),ROUND(V525*Q525*1440,0),"")</f>
        <v/>
      </c>
      <c r="X525" s="69" t="n"/>
      <c r="Y525" s="69" t="n"/>
      <c r="Z525" s="69" t="n"/>
      <c r="AA525" s="73" t="n"/>
      <c r="AB525" s="69" t="n"/>
      <c r="AC525" s="74" t="n"/>
      <c r="AD525" s="73" t="n"/>
      <c r="AE525" s="69" t="n"/>
      <c r="AF525" s="74" t="n"/>
      <c r="AG525" s="69" t="n"/>
      <c r="AH525" s="74" t="n"/>
      <c r="AI525" s="74" t="n"/>
      <c r="AJ525" s="64" t="n"/>
    </row>
    <row r="526" outlineLevel="1">
      <c r="A526" s="43" t="n">
        <v>46769</v>
      </c>
      <c r="B526" s="44">
        <f>CHOOSE(WEEKDAY(A526,2),"pon","wt","śr","czw","pt","sob","ndz")</f>
        <v/>
      </c>
      <c r="C526" s="45">
        <f>A526-WEEKDAY(A526,2)+1</f>
        <v/>
      </c>
      <c r="D526" s="44">
        <f>YEAR(A526)&amp;"-"&amp;TEXT(MONTH(A526),"00")</f>
        <v/>
      </c>
      <c r="E526" s="46" t="n"/>
      <c r="F526" s="46" t="n"/>
      <c r="G526" s="47" t="n"/>
      <c r="H526" s="48" t="n"/>
      <c r="I526" s="49" t="n"/>
      <c r="J526" s="47" t="n"/>
      <c r="K526" s="50">
        <f>IF(AND(H526="",I526="",COUNTIF('Zmiany planu'!$C$4:$C$1000,$A526)=0),"",1+COUNTIF('Zmiany planu'!$C$4:$C$1000,$A526))</f>
        <v/>
      </c>
      <c r="L526" s="51">
        <f>IF(COUNTIF('Zmiany planu'!$C$4:$C$1000,$A526)=0,IF(H526="","",H526),INDEX('Zmiany planu'!$G$4:$G$1000,MATCH(INT($A526)&amp;"#"&amp;COUNTIF('Zmiany planu'!$C$4:$C$1000,$A526),'Zmiany planu'!$L$4:$L$1000,0))&amp;"")</f>
        <v/>
      </c>
      <c r="M526" s="52">
        <f>IF(COUNTIF('Zmiany planu'!$C$4:$C$1000,$A526)=0,IF(I526="","",I526),IF(INDEX('Zmiany planu'!$H$4:$H$1000,MATCH(INT($A526)&amp;"#"&amp;COUNTIF('Zmiany planu'!$C$4:$C$1000,$A526),'Zmiany planu'!$L$4:$L$1000,0))="",0,INDEX('Zmiany planu'!$H$4:$H$1000,MATCH(INT($A526)&amp;"#"&amp;COUNTIF('Zmiany planu'!$C$4:$C$1000,$A526),'Zmiany planu'!$L$4:$L$1000,0))))</f>
        <v/>
      </c>
      <c r="N526" s="53" t="n"/>
      <c r="O526" s="53" t="n"/>
      <c r="P526" s="54" t="n"/>
      <c r="Q526" s="55" t="n"/>
      <c r="R526" s="56">
        <f>IF(AND(N(P526)&gt;0,N(Q526)&gt;0),Q526/P526,"")</f>
        <v/>
      </c>
      <c r="S526" s="53" t="n"/>
      <c r="T526" s="53" t="n"/>
      <c r="U526" s="44">
        <f>IF(OR(N(S526)=0,N('Ustawienia'!$B$19)=0),"",IFERROR("Z"&amp;MATCH(S526,'Ustawienia'!$C$23:$C$27,1),"&lt;Z1"))</f>
        <v/>
      </c>
      <c r="V526" s="53" t="n"/>
      <c r="W526" s="44">
        <f>IF(AND(N(V526)&gt;0,N(Q526)&gt;0),ROUND(V526*Q526*1440,0),"")</f>
        <v/>
      </c>
      <c r="X526" s="53" t="n"/>
      <c r="Y526" s="53" t="n"/>
      <c r="Z526" s="53" t="n"/>
      <c r="AA526" s="57" t="n"/>
      <c r="AB526" s="53" t="n"/>
      <c r="AC526" s="58" t="n"/>
      <c r="AD526" s="57" t="n"/>
      <c r="AE526" s="53" t="n"/>
      <c r="AF526" s="58" t="n"/>
      <c r="AG526" s="53" t="n"/>
      <c r="AH526" s="58" t="n"/>
      <c r="AI526" s="58" t="n"/>
      <c r="AJ526" s="48" t="n"/>
    </row>
    <row r="527" outlineLevel="1">
      <c r="A527" s="43" t="n">
        <v>46770</v>
      </c>
      <c r="B527" s="44">
        <f>CHOOSE(WEEKDAY(A527,2),"pon","wt","śr","czw","pt","sob","ndz")</f>
        <v/>
      </c>
      <c r="C527" s="45">
        <f>A527-WEEKDAY(A527,2)+1</f>
        <v/>
      </c>
      <c r="D527" s="44">
        <f>YEAR(A527)&amp;"-"&amp;TEXT(MONTH(A527),"00")</f>
        <v/>
      </c>
      <c r="E527" s="46" t="n"/>
      <c r="F527" s="46" t="n"/>
      <c r="G527" s="47" t="n"/>
      <c r="H527" s="48" t="n"/>
      <c r="I527" s="49" t="n"/>
      <c r="J527" s="47" t="n"/>
      <c r="K527" s="50">
        <f>IF(AND(H527="",I527="",COUNTIF('Zmiany planu'!$C$4:$C$1000,$A527)=0),"",1+COUNTIF('Zmiany planu'!$C$4:$C$1000,$A527))</f>
        <v/>
      </c>
      <c r="L527" s="51">
        <f>IF(COUNTIF('Zmiany planu'!$C$4:$C$1000,$A527)=0,IF(H527="","",H527),INDEX('Zmiany planu'!$G$4:$G$1000,MATCH(INT($A527)&amp;"#"&amp;COUNTIF('Zmiany planu'!$C$4:$C$1000,$A527),'Zmiany planu'!$L$4:$L$1000,0))&amp;"")</f>
        <v/>
      </c>
      <c r="M527" s="52">
        <f>IF(COUNTIF('Zmiany planu'!$C$4:$C$1000,$A527)=0,IF(I527="","",I527),IF(INDEX('Zmiany planu'!$H$4:$H$1000,MATCH(INT($A527)&amp;"#"&amp;COUNTIF('Zmiany planu'!$C$4:$C$1000,$A527),'Zmiany planu'!$L$4:$L$1000,0))="",0,INDEX('Zmiany planu'!$H$4:$H$1000,MATCH(INT($A527)&amp;"#"&amp;COUNTIF('Zmiany planu'!$C$4:$C$1000,$A527),'Zmiany planu'!$L$4:$L$1000,0))))</f>
        <v/>
      </c>
      <c r="N527" s="53" t="n"/>
      <c r="O527" s="53" t="n"/>
      <c r="P527" s="54" t="n"/>
      <c r="Q527" s="55" t="n"/>
      <c r="R527" s="56">
        <f>IF(AND(N(P527)&gt;0,N(Q527)&gt;0),Q527/P527,"")</f>
        <v/>
      </c>
      <c r="S527" s="53" t="n"/>
      <c r="T527" s="53" t="n"/>
      <c r="U527" s="44">
        <f>IF(OR(N(S527)=0,N('Ustawienia'!$B$19)=0),"",IFERROR("Z"&amp;MATCH(S527,'Ustawienia'!$C$23:$C$27,1),"&lt;Z1"))</f>
        <v/>
      </c>
      <c r="V527" s="53" t="n"/>
      <c r="W527" s="44">
        <f>IF(AND(N(V527)&gt;0,N(Q527)&gt;0),ROUND(V527*Q527*1440,0),"")</f>
        <v/>
      </c>
      <c r="X527" s="53" t="n"/>
      <c r="Y527" s="53" t="n"/>
      <c r="Z527" s="53" t="n"/>
      <c r="AA527" s="57" t="n"/>
      <c r="AB527" s="53" t="n"/>
      <c r="AC527" s="58" t="n"/>
      <c r="AD527" s="57" t="n"/>
      <c r="AE527" s="53" t="n"/>
      <c r="AF527" s="58" t="n"/>
      <c r="AG527" s="53" t="n"/>
      <c r="AH527" s="58" t="n"/>
      <c r="AI527" s="58" t="n"/>
      <c r="AJ527" s="48" t="n"/>
    </row>
    <row r="528" outlineLevel="1">
      <c r="A528" s="43" t="n">
        <v>46771</v>
      </c>
      <c r="B528" s="44">
        <f>CHOOSE(WEEKDAY(A528,2),"pon","wt","śr","czw","pt","sob","ndz")</f>
        <v/>
      </c>
      <c r="C528" s="45">
        <f>A528-WEEKDAY(A528,2)+1</f>
        <v/>
      </c>
      <c r="D528" s="44">
        <f>YEAR(A528)&amp;"-"&amp;TEXT(MONTH(A528),"00")</f>
        <v/>
      </c>
      <c r="E528" s="46" t="n"/>
      <c r="F528" s="46" t="n"/>
      <c r="G528" s="47" t="n"/>
      <c r="H528" s="48" t="n"/>
      <c r="I528" s="49" t="n"/>
      <c r="J528" s="47" t="n"/>
      <c r="K528" s="50">
        <f>IF(AND(H528="",I528="",COUNTIF('Zmiany planu'!$C$4:$C$1000,$A528)=0),"",1+COUNTIF('Zmiany planu'!$C$4:$C$1000,$A528))</f>
        <v/>
      </c>
      <c r="L528" s="51">
        <f>IF(COUNTIF('Zmiany planu'!$C$4:$C$1000,$A528)=0,IF(H528="","",H528),INDEX('Zmiany planu'!$G$4:$G$1000,MATCH(INT($A528)&amp;"#"&amp;COUNTIF('Zmiany planu'!$C$4:$C$1000,$A528),'Zmiany planu'!$L$4:$L$1000,0))&amp;"")</f>
        <v/>
      </c>
      <c r="M528" s="52">
        <f>IF(COUNTIF('Zmiany planu'!$C$4:$C$1000,$A528)=0,IF(I528="","",I528),IF(INDEX('Zmiany planu'!$H$4:$H$1000,MATCH(INT($A528)&amp;"#"&amp;COUNTIF('Zmiany planu'!$C$4:$C$1000,$A528),'Zmiany planu'!$L$4:$L$1000,0))="",0,INDEX('Zmiany planu'!$H$4:$H$1000,MATCH(INT($A528)&amp;"#"&amp;COUNTIF('Zmiany planu'!$C$4:$C$1000,$A528),'Zmiany planu'!$L$4:$L$1000,0))))</f>
        <v/>
      </c>
      <c r="N528" s="53" t="n"/>
      <c r="O528" s="53" t="n"/>
      <c r="P528" s="54" t="n"/>
      <c r="Q528" s="55" t="n"/>
      <c r="R528" s="56">
        <f>IF(AND(N(P528)&gt;0,N(Q528)&gt;0),Q528/P528,"")</f>
        <v/>
      </c>
      <c r="S528" s="53" t="n"/>
      <c r="T528" s="53" t="n"/>
      <c r="U528" s="44">
        <f>IF(OR(N(S528)=0,N('Ustawienia'!$B$19)=0),"",IFERROR("Z"&amp;MATCH(S528,'Ustawienia'!$C$23:$C$27,1),"&lt;Z1"))</f>
        <v/>
      </c>
      <c r="V528" s="53" t="n"/>
      <c r="W528" s="44">
        <f>IF(AND(N(V528)&gt;0,N(Q528)&gt;0),ROUND(V528*Q528*1440,0),"")</f>
        <v/>
      </c>
      <c r="X528" s="53" t="n"/>
      <c r="Y528" s="53" t="n"/>
      <c r="Z528" s="53" t="n"/>
      <c r="AA528" s="57" t="n"/>
      <c r="AB528" s="53" t="n"/>
      <c r="AC528" s="58" t="n"/>
      <c r="AD528" s="57" t="n"/>
      <c r="AE528" s="53" t="n"/>
      <c r="AF528" s="58" t="n"/>
      <c r="AG528" s="53" t="n"/>
      <c r="AH528" s="58" t="n"/>
      <c r="AI528" s="58" t="n"/>
      <c r="AJ528" s="48" t="n"/>
    </row>
    <row r="529" outlineLevel="1">
      <c r="A529" s="43" t="n">
        <v>46772</v>
      </c>
      <c r="B529" s="44">
        <f>CHOOSE(WEEKDAY(A529,2),"pon","wt","śr","czw","pt","sob","ndz")</f>
        <v/>
      </c>
      <c r="C529" s="45">
        <f>A529-WEEKDAY(A529,2)+1</f>
        <v/>
      </c>
      <c r="D529" s="44">
        <f>YEAR(A529)&amp;"-"&amp;TEXT(MONTH(A529),"00")</f>
        <v/>
      </c>
      <c r="E529" s="46" t="n"/>
      <c r="F529" s="46" t="n"/>
      <c r="G529" s="47" t="n"/>
      <c r="H529" s="48" t="n"/>
      <c r="I529" s="49" t="n"/>
      <c r="J529" s="47" t="n"/>
      <c r="K529" s="50">
        <f>IF(AND(H529="",I529="",COUNTIF('Zmiany planu'!$C$4:$C$1000,$A529)=0),"",1+COUNTIF('Zmiany planu'!$C$4:$C$1000,$A529))</f>
        <v/>
      </c>
      <c r="L529" s="51">
        <f>IF(COUNTIF('Zmiany planu'!$C$4:$C$1000,$A529)=0,IF(H529="","",H529),INDEX('Zmiany planu'!$G$4:$G$1000,MATCH(INT($A529)&amp;"#"&amp;COUNTIF('Zmiany planu'!$C$4:$C$1000,$A529),'Zmiany planu'!$L$4:$L$1000,0))&amp;"")</f>
        <v/>
      </c>
      <c r="M529" s="52">
        <f>IF(COUNTIF('Zmiany planu'!$C$4:$C$1000,$A529)=0,IF(I529="","",I529),IF(INDEX('Zmiany planu'!$H$4:$H$1000,MATCH(INT($A529)&amp;"#"&amp;COUNTIF('Zmiany planu'!$C$4:$C$1000,$A529),'Zmiany planu'!$L$4:$L$1000,0))="",0,INDEX('Zmiany planu'!$H$4:$H$1000,MATCH(INT($A529)&amp;"#"&amp;COUNTIF('Zmiany planu'!$C$4:$C$1000,$A529),'Zmiany planu'!$L$4:$L$1000,0))))</f>
        <v/>
      </c>
      <c r="N529" s="53" t="n"/>
      <c r="O529" s="53" t="n"/>
      <c r="P529" s="54" t="n"/>
      <c r="Q529" s="55" t="n"/>
      <c r="R529" s="56">
        <f>IF(AND(N(P529)&gt;0,N(Q529)&gt;0),Q529/P529,"")</f>
        <v/>
      </c>
      <c r="S529" s="53" t="n"/>
      <c r="T529" s="53" t="n"/>
      <c r="U529" s="44">
        <f>IF(OR(N(S529)=0,N('Ustawienia'!$B$19)=0),"",IFERROR("Z"&amp;MATCH(S529,'Ustawienia'!$C$23:$C$27,1),"&lt;Z1"))</f>
        <v/>
      </c>
      <c r="V529" s="53" t="n"/>
      <c r="W529" s="44">
        <f>IF(AND(N(V529)&gt;0,N(Q529)&gt;0),ROUND(V529*Q529*1440,0),"")</f>
        <v/>
      </c>
      <c r="X529" s="53" t="n"/>
      <c r="Y529" s="53" t="n"/>
      <c r="Z529" s="53" t="n"/>
      <c r="AA529" s="57" t="n"/>
      <c r="AB529" s="53" t="n"/>
      <c r="AC529" s="58" t="n"/>
      <c r="AD529" s="57" t="n"/>
      <c r="AE529" s="53" t="n"/>
      <c r="AF529" s="58" t="n"/>
      <c r="AG529" s="53" t="n"/>
      <c r="AH529" s="58" t="n"/>
      <c r="AI529" s="58" t="n"/>
      <c r="AJ529" s="48" t="n"/>
    </row>
    <row r="530" outlineLevel="1">
      <c r="A530" s="43" t="n">
        <v>46773</v>
      </c>
      <c r="B530" s="44">
        <f>CHOOSE(WEEKDAY(A530,2),"pon","wt","śr","czw","pt","sob","ndz")</f>
        <v/>
      </c>
      <c r="C530" s="45">
        <f>A530-WEEKDAY(A530,2)+1</f>
        <v/>
      </c>
      <c r="D530" s="44">
        <f>YEAR(A530)&amp;"-"&amp;TEXT(MONTH(A530),"00")</f>
        <v/>
      </c>
      <c r="E530" s="46" t="n"/>
      <c r="F530" s="46" t="n"/>
      <c r="G530" s="47" t="n"/>
      <c r="H530" s="48" t="n"/>
      <c r="I530" s="49" t="n"/>
      <c r="J530" s="47" t="n"/>
      <c r="K530" s="50">
        <f>IF(AND(H530="",I530="",COUNTIF('Zmiany planu'!$C$4:$C$1000,$A530)=0),"",1+COUNTIF('Zmiany planu'!$C$4:$C$1000,$A530))</f>
        <v/>
      </c>
      <c r="L530" s="51">
        <f>IF(COUNTIF('Zmiany planu'!$C$4:$C$1000,$A530)=0,IF(H530="","",H530),INDEX('Zmiany planu'!$G$4:$G$1000,MATCH(INT($A530)&amp;"#"&amp;COUNTIF('Zmiany planu'!$C$4:$C$1000,$A530),'Zmiany planu'!$L$4:$L$1000,0))&amp;"")</f>
        <v/>
      </c>
      <c r="M530" s="52">
        <f>IF(COUNTIF('Zmiany planu'!$C$4:$C$1000,$A530)=0,IF(I530="","",I530),IF(INDEX('Zmiany planu'!$H$4:$H$1000,MATCH(INT($A530)&amp;"#"&amp;COUNTIF('Zmiany planu'!$C$4:$C$1000,$A530),'Zmiany planu'!$L$4:$L$1000,0))="",0,INDEX('Zmiany planu'!$H$4:$H$1000,MATCH(INT($A530)&amp;"#"&amp;COUNTIF('Zmiany planu'!$C$4:$C$1000,$A530),'Zmiany planu'!$L$4:$L$1000,0))))</f>
        <v/>
      </c>
      <c r="N530" s="53" t="n"/>
      <c r="O530" s="53" t="n"/>
      <c r="P530" s="54" t="n"/>
      <c r="Q530" s="55" t="n"/>
      <c r="R530" s="56">
        <f>IF(AND(N(P530)&gt;0,N(Q530)&gt;0),Q530/P530,"")</f>
        <v/>
      </c>
      <c r="S530" s="53" t="n"/>
      <c r="T530" s="53" t="n"/>
      <c r="U530" s="44">
        <f>IF(OR(N(S530)=0,N('Ustawienia'!$B$19)=0),"",IFERROR("Z"&amp;MATCH(S530,'Ustawienia'!$C$23:$C$27,1),"&lt;Z1"))</f>
        <v/>
      </c>
      <c r="V530" s="53" t="n"/>
      <c r="W530" s="44">
        <f>IF(AND(N(V530)&gt;0,N(Q530)&gt;0),ROUND(V530*Q530*1440,0),"")</f>
        <v/>
      </c>
      <c r="X530" s="53" t="n"/>
      <c r="Y530" s="53" t="n"/>
      <c r="Z530" s="53" t="n"/>
      <c r="AA530" s="57" t="n"/>
      <c r="AB530" s="53" t="n"/>
      <c r="AC530" s="58" t="n"/>
      <c r="AD530" s="57" t="n"/>
      <c r="AE530" s="53" t="n"/>
      <c r="AF530" s="58" t="n"/>
      <c r="AG530" s="53" t="n"/>
      <c r="AH530" s="58" t="n"/>
      <c r="AI530" s="58" t="n"/>
      <c r="AJ530" s="48" t="n"/>
    </row>
    <row r="531" outlineLevel="1">
      <c r="A531" s="43" t="n">
        <v>46774</v>
      </c>
      <c r="B531" s="44">
        <f>CHOOSE(WEEKDAY(A531,2),"pon","wt","śr","czw","pt","sob","ndz")</f>
        <v/>
      </c>
      <c r="C531" s="45">
        <f>A531-WEEKDAY(A531,2)+1</f>
        <v/>
      </c>
      <c r="D531" s="44">
        <f>YEAR(A531)&amp;"-"&amp;TEXT(MONTH(A531),"00")</f>
        <v/>
      </c>
      <c r="E531" s="46" t="n"/>
      <c r="F531" s="46" t="n"/>
      <c r="G531" s="47" t="n"/>
      <c r="H531" s="48" t="n"/>
      <c r="I531" s="49" t="n"/>
      <c r="J531" s="47" t="n"/>
      <c r="K531" s="50">
        <f>IF(AND(H531="",I531="",COUNTIF('Zmiany planu'!$C$4:$C$1000,$A531)=0),"",1+COUNTIF('Zmiany planu'!$C$4:$C$1000,$A531))</f>
        <v/>
      </c>
      <c r="L531" s="51">
        <f>IF(COUNTIF('Zmiany planu'!$C$4:$C$1000,$A531)=0,IF(H531="","",H531),INDEX('Zmiany planu'!$G$4:$G$1000,MATCH(INT($A531)&amp;"#"&amp;COUNTIF('Zmiany planu'!$C$4:$C$1000,$A531),'Zmiany planu'!$L$4:$L$1000,0))&amp;"")</f>
        <v/>
      </c>
      <c r="M531" s="52">
        <f>IF(COUNTIF('Zmiany planu'!$C$4:$C$1000,$A531)=0,IF(I531="","",I531),IF(INDEX('Zmiany planu'!$H$4:$H$1000,MATCH(INT($A531)&amp;"#"&amp;COUNTIF('Zmiany planu'!$C$4:$C$1000,$A531),'Zmiany planu'!$L$4:$L$1000,0))="",0,INDEX('Zmiany planu'!$H$4:$H$1000,MATCH(INT($A531)&amp;"#"&amp;COUNTIF('Zmiany planu'!$C$4:$C$1000,$A531),'Zmiany planu'!$L$4:$L$1000,0))))</f>
        <v/>
      </c>
      <c r="N531" s="53" t="n"/>
      <c r="O531" s="53" t="n"/>
      <c r="P531" s="54" t="n"/>
      <c r="Q531" s="55" t="n"/>
      <c r="R531" s="56">
        <f>IF(AND(N(P531)&gt;0,N(Q531)&gt;0),Q531/P531,"")</f>
        <v/>
      </c>
      <c r="S531" s="53" t="n"/>
      <c r="T531" s="53" t="n"/>
      <c r="U531" s="44">
        <f>IF(OR(N(S531)=0,N('Ustawienia'!$B$19)=0),"",IFERROR("Z"&amp;MATCH(S531,'Ustawienia'!$C$23:$C$27,1),"&lt;Z1"))</f>
        <v/>
      </c>
      <c r="V531" s="53" t="n"/>
      <c r="W531" s="44">
        <f>IF(AND(N(V531)&gt;0,N(Q531)&gt;0),ROUND(V531*Q531*1440,0),"")</f>
        <v/>
      </c>
      <c r="X531" s="53" t="n"/>
      <c r="Y531" s="53" t="n"/>
      <c r="Z531" s="53" t="n"/>
      <c r="AA531" s="57" t="n"/>
      <c r="AB531" s="53" t="n"/>
      <c r="AC531" s="58" t="n"/>
      <c r="AD531" s="57" t="n"/>
      <c r="AE531" s="53" t="n"/>
      <c r="AF531" s="58" t="n"/>
      <c r="AG531" s="53" t="n"/>
      <c r="AH531" s="58" t="n"/>
      <c r="AI531" s="58" t="n"/>
      <c r="AJ531" s="48" t="n"/>
    </row>
    <row r="532" outlineLevel="1">
      <c r="A532" s="59" t="n">
        <v>46775</v>
      </c>
      <c r="B532" s="60">
        <f>CHOOSE(WEEKDAY(A532,2),"pon","wt","śr","czw","pt","sob","ndz")</f>
        <v/>
      </c>
      <c r="C532" s="61">
        <f>A532-WEEKDAY(A532,2)+1</f>
        <v/>
      </c>
      <c r="D532" s="60">
        <f>YEAR(A532)&amp;"-"&amp;TEXT(MONTH(A532),"00")</f>
        <v/>
      </c>
      <c r="E532" s="62">
        <f>SUMIFS($M$4:$M$1200,$C$4:$C$1200,$C532)</f>
        <v/>
      </c>
      <c r="F532" s="62">
        <f>SUMIFS($P$4:$P$1200,$C$4:$C$1200,$C532)</f>
        <v/>
      </c>
      <c r="G532" s="63" t="n"/>
      <c r="H532" s="64" t="n"/>
      <c r="I532" s="65" t="n"/>
      <c r="J532" s="63" t="n"/>
      <c r="K532" s="66">
        <f>IF(AND(H532="",I532="",COUNTIF('Zmiany planu'!$C$4:$C$1000,$A532)=0),"",1+COUNTIF('Zmiany planu'!$C$4:$C$1000,$A532))</f>
        <v/>
      </c>
      <c r="L532" s="67">
        <f>IF(COUNTIF('Zmiany planu'!$C$4:$C$1000,$A532)=0,IF(H532="","",H532),INDEX('Zmiany planu'!$G$4:$G$1000,MATCH(INT($A532)&amp;"#"&amp;COUNTIF('Zmiany planu'!$C$4:$C$1000,$A532),'Zmiany planu'!$L$4:$L$1000,0))&amp;"")</f>
        <v/>
      </c>
      <c r="M532" s="68">
        <f>IF(COUNTIF('Zmiany planu'!$C$4:$C$1000,$A532)=0,IF(I532="","",I532),IF(INDEX('Zmiany planu'!$H$4:$H$1000,MATCH(INT($A532)&amp;"#"&amp;COUNTIF('Zmiany planu'!$C$4:$C$1000,$A532),'Zmiany planu'!$L$4:$L$1000,0))="",0,INDEX('Zmiany planu'!$H$4:$H$1000,MATCH(INT($A532)&amp;"#"&amp;COUNTIF('Zmiany planu'!$C$4:$C$1000,$A532),'Zmiany planu'!$L$4:$L$1000,0))))</f>
        <v/>
      </c>
      <c r="N532" s="69" t="n"/>
      <c r="O532" s="69" t="n"/>
      <c r="P532" s="70" t="n"/>
      <c r="Q532" s="71" t="n"/>
      <c r="R532" s="72">
        <f>IF(AND(N(P532)&gt;0,N(Q532)&gt;0),Q532/P532,"")</f>
        <v/>
      </c>
      <c r="S532" s="69" t="n"/>
      <c r="T532" s="69" t="n"/>
      <c r="U532" s="60">
        <f>IF(OR(N(S532)=0,N('Ustawienia'!$B$19)=0),"",IFERROR("Z"&amp;MATCH(S532,'Ustawienia'!$C$23:$C$27,1),"&lt;Z1"))</f>
        <v/>
      </c>
      <c r="V532" s="69" t="n"/>
      <c r="W532" s="60">
        <f>IF(AND(N(V532)&gt;0,N(Q532)&gt;0),ROUND(V532*Q532*1440,0),"")</f>
        <v/>
      </c>
      <c r="X532" s="69" t="n"/>
      <c r="Y532" s="69" t="n"/>
      <c r="Z532" s="69" t="n"/>
      <c r="AA532" s="73" t="n"/>
      <c r="AB532" s="69" t="n"/>
      <c r="AC532" s="74" t="n"/>
      <c r="AD532" s="73" t="n"/>
      <c r="AE532" s="69" t="n"/>
      <c r="AF532" s="74" t="n"/>
      <c r="AG532" s="69" t="n"/>
      <c r="AH532" s="74" t="n"/>
      <c r="AI532" s="74" t="n"/>
      <c r="AJ532" s="64" t="n"/>
    </row>
    <row r="533" outlineLevel="1">
      <c r="A533" s="43" t="n">
        <v>46776</v>
      </c>
      <c r="B533" s="44">
        <f>CHOOSE(WEEKDAY(A533,2),"pon","wt","śr","czw","pt","sob","ndz")</f>
        <v/>
      </c>
      <c r="C533" s="45">
        <f>A533-WEEKDAY(A533,2)+1</f>
        <v/>
      </c>
      <c r="D533" s="44">
        <f>YEAR(A533)&amp;"-"&amp;TEXT(MONTH(A533),"00")</f>
        <v/>
      </c>
      <c r="E533" s="46" t="n"/>
      <c r="F533" s="46" t="n"/>
      <c r="G533" s="47" t="n"/>
      <c r="H533" s="48" t="n"/>
      <c r="I533" s="49" t="n"/>
      <c r="J533" s="47" t="n"/>
      <c r="K533" s="50">
        <f>IF(AND(H533="",I533="",COUNTIF('Zmiany planu'!$C$4:$C$1000,$A533)=0),"",1+COUNTIF('Zmiany planu'!$C$4:$C$1000,$A533))</f>
        <v/>
      </c>
      <c r="L533" s="51">
        <f>IF(COUNTIF('Zmiany planu'!$C$4:$C$1000,$A533)=0,IF(H533="","",H533),INDEX('Zmiany planu'!$G$4:$G$1000,MATCH(INT($A533)&amp;"#"&amp;COUNTIF('Zmiany planu'!$C$4:$C$1000,$A533),'Zmiany planu'!$L$4:$L$1000,0))&amp;"")</f>
        <v/>
      </c>
      <c r="M533" s="52">
        <f>IF(COUNTIF('Zmiany planu'!$C$4:$C$1000,$A533)=0,IF(I533="","",I533),IF(INDEX('Zmiany planu'!$H$4:$H$1000,MATCH(INT($A533)&amp;"#"&amp;COUNTIF('Zmiany planu'!$C$4:$C$1000,$A533),'Zmiany planu'!$L$4:$L$1000,0))="",0,INDEX('Zmiany planu'!$H$4:$H$1000,MATCH(INT($A533)&amp;"#"&amp;COUNTIF('Zmiany planu'!$C$4:$C$1000,$A533),'Zmiany planu'!$L$4:$L$1000,0))))</f>
        <v/>
      </c>
      <c r="N533" s="53" t="n"/>
      <c r="O533" s="53" t="n"/>
      <c r="P533" s="54" t="n"/>
      <c r="Q533" s="55" t="n"/>
      <c r="R533" s="56">
        <f>IF(AND(N(P533)&gt;0,N(Q533)&gt;0),Q533/P533,"")</f>
        <v/>
      </c>
      <c r="S533" s="53" t="n"/>
      <c r="T533" s="53" t="n"/>
      <c r="U533" s="44">
        <f>IF(OR(N(S533)=0,N('Ustawienia'!$B$19)=0),"",IFERROR("Z"&amp;MATCH(S533,'Ustawienia'!$C$23:$C$27,1),"&lt;Z1"))</f>
        <v/>
      </c>
      <c r="V533" s="53" t="n"/>
      <c r="W533" s="44">
        <f>IF(AND(N(V533)&gt;0,N(Q533)&gt;0),ROUND(V533*Q533*1440,0),"")</f>
        <v/>
      </c>
      <c r="X533" s="53" t="n"/>
      <c r="Y533" s="53" t="n"/>
      <c r="Z533" s="53" t="n"/>
      <c r="AA533" s="57" t="n"/>
      <c r="AB533" s="53" t="n"/>
      <c r="AC533" s="58" t="n"/>
      <c r="AD533" s="57" t="n"/>
      <c r="AE533" s="53" t="n"/>
      <c r="AF533" s="58" t="n"/>
      <c r="AG533" s="53" t="n"/>
      <c r="AH533" s="58" t="n"/>
      <c r="AI533" s="58" t="n"/>
      <c r="AJ533" s="48" t="n"/>
    </row>
    <row r="534" outlineLevel="1">
      <c r="A534" s="43" t="n">
        <v>46777</v>
      </c>
      <c r="B534" s="44">
        <f>CHOOSE(WEEKDAY(A534,2),"pon","wt","śr","czw","pt","sob","ndz")</f>
        <v/>
      </c>
      <c r="C534" s="45">
        <f>A534-WEEKDAY(A534,2)+1</f>
        <v/>
      </c>
      <c r="D534" s="44">
        <f>YEAR(A534)&amp;"-"&amp;TEXT(MONTH(A534),"00")</f>
        <v/>
      </c>
      <c r="E534" s="46" t="n"/>
      <c r="F534" s="46" t="n"/>
      <c r="G534" s="47" t="n"/>
      <c r="H534" s="48" t="n"/>
      <c r="I534" s="49" t="n"/>
      <c r="J534" s="47" t="n"/>
      <c r="K534" s="50">
        <f>IF(AND(H534="",I534="",COUNTIF('Zmiany planu'!$C$4:$C$1000,$A534)=0),"",1+COUNTIF('Zmiany planu'!$C$4:$C$1000,$A534))</f>
        <v/>
      </c>
      <c r="L534" s="51">
        <f>IF(COUNTIF('Zmiany planu'!$C$4:$C$1000,$A534)=0,IF(H534="","",H534),INDEX('Zmiany planu'!$G$4:$G$1000,MATCH(INT($A534)&amp;"#"&amp;COUNTIF('Zmiany planu'!$C$4:$C$1000,$A534),'Zmiany planu'!$L$4:$L$1000,0))&amp;"")</f>
        <v/>
      </c>
      <c r="M534" s="52">
        <f>IF(COUNTIF('Zmiany planu'!$C$4:$C$1000,$A534)=0,IF(I534="","",I534),IF(INDEX('Zmiany planu'!$H$4:$H$1000,MATCH(INT($A534)&amp;"#"&amp;COUNTIF('Zmiany planu'!$C$4:$C$1000,$A534),'Zmiany planu'!$L$4:$L$1000,0))="",0,INDEX('Zmiany planu'!$H$4:$H$1000,MATCH(INT($A534)&amp;"#"&amp;COUNTIF('Zmiany planu'!$C$4:$C$1000,$A534),'Zmiany planu'!$L$4:$L$1000,0))))</f>
        <v/>
      </c>
      <c r="N534" s="53" t="n"/>
      <c r="O534" s="53" t="n"/>
      <c r="P534" s="54" t="n"/>
      <c r="Q534" s="55" t="n"/>
      <c r="R534" s="56">
        <f>IF(AND(N(P534)&gt;0,N(Q534)&gt;0),Q534/P534,"")</f>
        <v/>
      </c>
      <c r="S534" s="53" t="n"/>
      <c r="T534" s="53" t="n"/>
      <c r="U534" s="44">
        <f>IF(OR(N(S534)=0,N('Ustawienia'!$B$19)=0),"",IFERROR("Z"&amp;MATCH(S534,'Ustawienia'!$C$23:$C$27,1),"&lt;Z1"))</f>
        <v/>
      </c>
      <c r="V534" s="53" t="n"/>
      <c r="W534" s="44">
        <f>IF(AND(N(V534)&gt;0,N(Q534)&gt;0),ROUND(V534*Q534*1440,0),"")</f>
        <v/>
      </c>
      <c r="X534" s="53" t="n"/>
      <c r="Y534" s="53" t="n"/>
      <c r="Z534" s="53" t="n"/>
      <c r="AA534" s="57" t="n"/>
      <c r="AB534" s="53" t="n"/>
      <c r="AC534" s="58" t="n"/>
      <c r="AD534" s="57" t="n"/>
      <c r="AE534" s="53" t="n"/>
      <c r="AF534" s="58" t="n"/>
      <c r="AG534" s="53" t="n"/>
      <c r="AH534" s="58" t="n"/>
      <c r="AI534" s="58" t="n"/>
      <c r="AJ534" s="48" t="n"/>
    </row>
    <row r="535" outlineLevel="1">
      <c r="A535" s="43" t="n">
        <v>46778</v>
      </c>
      <c r="B535" s="44">
        <f>CHOOSE(WEEKDAY(A535,2),"pon","wt","śr","czw","pt","sob","ndz")</f>
        <v/>
      </c>
      <c r="C535" s="45">
        <f>A535-WEEKDAY(A535,2)+1</f>
        <v/>
      </c>
      <c r="D535" s="44">
        <f>YEAR(A535)&amp;"-"&amp;TEXT(MONTH(A535),"00")</f>
        <v/>
      </c>
      <c r="E535" s="46" t="n"/>
      <c r="F535" s="46" t="n"/>
      <c r="G535" s="47" t="n"/>
      <c r="H535" s="48" t="n"/>
      <c r="I535" s="49" t="n"/>
      <c r="J535" s="47" t="n"/>
      <c r="K535" s="50">
        <f>IF(AND(H535="",I535="",COUNTIF('Zmiany planu'!$C$4:$C$1000,$A535)=0),"",1+COUNTIF('Zmiany planu'!$C$4:$C$1000,$A535))</f>
        <v/>
      </c>
      <c r="L535" s="51">
        <f>IF(COUNTIF('Zmiany planu'!$C$4:$C$1000,$A535)=0,IF(H535="","",H535),INDEX('Zmiany planu'!$G$4:$G$1000,MATCH(INT($A535)&amp;"#"&amp;COUNTIF('Zmiany planu'!$C$4:$C$1000,$A535),'Zmiany planu'!$L$4:$L$1000,0))&amp;"")</f>
        <v/>
      </c>
      <c r="M535" s="52">
        <f>IF(COUNTIF('Zmiany planu'!$C$4:$C$1000,$A535)=0,IF(I535="","",I535),IF(INDEX('Zmiany planu'!$H$4:$H$1000,MATCH(INT($A535)&amp;"#"&amp;COUNTIF('Zmiany planu'!$C$4:$C$1000,$A535),'Zmiany planu'!$L$4:$L$1000,0))="",0,INDEX('Zmiany planu'!$H$4:$H$1000,MATCH(INT($A535)&amp;"#"&amp;COUNTIF('Zmiany planu'!$C$4:$C$1000,$A535),'Zmiany planu'!$L$4:$L$1000,0))))</f>
        <v/>
      </c>
      <c r="N535" s="53" t="n"/>
      <c r="O535" s="53" t="n"/>
      <c r="P535" s="54" t="n"/>
      <c r="Q535" s="55" t="n"/>
      <c r="R535" s="56">
        <f>IF(AND(N(P535)&gt;0,N(Q535)&gt;0),Q535/P535,"")</f>
        <v/>
      </c>
      <c r="S535" s="53" t="n"/>
      <c r="T535" s="53" t="n"/>
      <c r="U535" s="44">
        <f>IF(OR(N(S535)=0,N('Ustawienia'!$B$19)=0),"",IFERROR("Z"&amp;MATCH(S535,'Ustawienia'!$C$23:$C$27,1),"&lt;Z1"))</f>
        <v/>
      </c>
      <c r="V535" s="53" t="n"/>
      <c r="W535" s="44">
        <f>IF(AND(N(V535)&gt;0,N(Q535)&gt;0),ROUND(V535*Q535*1440,0),"")</f>
        <v/>
      </c>
      <c r="X535" s="53" t="n"/>
      <c r="Y535" s="53" t="n"/>
      <c r="Z535" s="53" t="n"/>
      <c r="AA535" s="57" t="n"/>
      <c r="AB535" s="53" t="n"/>
      <c r="AC535" s="58" t="n"/>
      <c r="AD535" s="57" t="n"/>
      <c r="AE535" s="53" t="n"/>
      <c r="AF535" s="58" t="n"/>
      <c r="AG535" s="53" t="n"/>
      <c r="AH535" s="58" t="n"/>
      <c r="AI535" s="58" t="n"/>
      <c r="AJ535" s="48" t="n"/>
    </row>
    <row r="536" outlineLevel="1">
      <c r="A536" s="43" t="n">
        <v>46779</v>
      </c>
      <c r="B536" s="44">
        <f>CHOOSE(WEEKDAY(A536,2),"pon","wt","śr","czw","pt","sob","ndz")</f>
        <v/>
      </c>
      <c r="C536" s="45">
        <f>A536-WEEKDAY(A536,2)+1</f>
        <v/>
      </c>
      <c r="D536" s="44">
        <f>YEAR(A536)&amp;"-"&amp;TEXT(MONTH(A536),"00")</f>
        <v/>
      </c>
      <c r="E536" s="46" t="n"/>
      <c r="F536" s="46" t="n"/>
      <c r="G536" s="47" t="n"/>
      <c r="H536" s="48" t="n"/>
      <c r="I536" s="49" t="n"/>
      <c r="J536" s="47" t="n"/>
      <c r="K536" s="50">
        <f>IF(AND(H536="",I536="",COUNTIF('Zmiany planu'!$C$4:$C$1000,$A536)=0),"",1+COUNTIF('Zmiany planu'!$C$4:$C$1000,$A536))</f>
        <v/>
      </c>
      <c r="L536" s="51">
        <f>IF(COUNTIF('Zmiany planu'!$C$4:$C$1000,$A536)=0,IF(H536="","",H536),INDEX('Zmiany planu'!$G$4:$G$1000,MATCH(INT($A536)&amp;"#"&amp;COUNTIF('Zmiany planu'!$C$4:$C$1000,$A536),'Zmiany planu'!$L$4:$L$1000,0))&amp;"")</f>
        <v/>
      </c>
      <c r="M536" s="52">
        <f>IF(COUNTIF('Zmiany planu'!$C$4:$C$1000,$A536)=0,IF(I536="","",I536),IF(INDEX('Zmiany planu'!$H$4:$H$1000,MATCH(INT($A536)&amp;"#"&amp;COUNTIF('Zmiany planu'!$C$4:$C$1000,$A536),'Zmiany planu'!$L$4:$L$1000,0))="",0,INDEX('Zmiany planu'!$H$4:$H$1000,MATCH(INT($A536)&amp;"#"&amp;COUNTIF('Zmiany planu'!$C$4:$C$1000,$A536),'Zmiany planu'!$L$4:$L$1000,0))))</f>
        <v/>
      </c>
      <c r="N536" s="53" t="n"/>
      <c r="O536" s="53" t="n"/>
      <c r="P536" s="54" t="n"/>
      <c r="Q536" s="55" t="n"/>
      <c r="R536" s="56">
        <f>IF(AND(N(P536)&gt;0,N(Q536)&gt;0),Q536/P536,"")</f>
        <v/>
      </c>
      <c r="S536" s="53" t="n"/>
      <c r="T536" s="53" t="n"/>
      <c r="U536" s="44">
        <f>IF(OR(N(S536)=0,N('Ustawienia'!$B$19)=0),"",IFERROR("Z"&amp;MATCH(S536,'Ustawienia'!$C$23:$C$27,1),"&lt;Z1"))</f>
        <v/>
      </c>
      <c r="V536" s="53" t="n"/>
      <c r="W536" s="44">
        <f>IF(AND(N(V536)&gt;0,N(Q536)&gt;0),ROUND(V536*Q536*1440,0),"")</f>
        <v/>
      </c>
      <c r="X536" s="53" t="n"/>
      <c r="Y536" s="53" t="n"/>
      <c r="Z536" s="53" t="n"/>
      <c r="AA536" s="57" t="n"/>
      <c r="AB536" s="53" t="n"/>
      <c r="AC536" s="58" t="n"/>
      <c r="AD536" s="57" t="n"/>
      <c r="AE536" s="53" t="n"/>
      <c r="AF536" s="58" t="n"/>
      <c r="AG536" s="53" t="n"/>
      <c r="AH536" s="58" t="n"/>
      <c r="AI536" s="58" t="n"/>
      <c r="AJ536" s="48" t="n"/>
    </row>
    <row r="537" outlineLevel="1">
      <c r="A537" s="43" t="n">
        <v>46780</v>
      </c>
      <c r="B537" s="44">
        <f>CHOOSE(WEEKDAY(A537,2),"pon","wt","śr","czw","pt","sob","ndz")</f>
        <v/>
      </c>
      <c r="C537" s="45">
        <f>A537-WEEKDAY(A537,2)+1</f>
        <v/>
      </c>
      <c r="D537" s="44">
        <f>YEAR(A537)&amp;"-"&amp;TEXT(MONTH(A537),"00")</f>
        <v/>
      </c>
      <c r="E537" s="46" t="n"/>
      <c r="F537" s="46" t="n"/>
      <c r="G537" s="47" t="n"/>
      <c r="H537" s="48" t="n"/>
      <c r="I537" s="49" t="n"/>
      <c r="J537" s="47" t="n"/>
      <c r="K537" s="50">
        <f>IF(AND(H537="",I537="",COUNTIF('Zmiany planu'!$C$4:$C$1000,$A537)=0),"",1+COUNTIF('Zmiany planu'!$C$4:$C$1000,$A537))</f>
        <v/>
      </c>
      <c r="L537" s="51">
        <f>IF(COUNTIF('Zmiany planu'!$C$4:$C$1000,$A537)=0,IF(H537="","",H537),INDEX('Zmiany planu'!$G$4:$G$1000,MATCH(INT($A537)&amp;"#"&amp;COUNTIF('Zmiany planu'!$C$4:$C$1000,$A537),'Zmiany planu'!$L$4:$L$1000,0))&amp;"")</f>
        <v/>
      </c>
      <c r="M537" s="52">
        <f>IF(COUNTIF('Zmiany planu'!$C$4:$C$1000,$A537)=0,IF(I537="","",I537),IF(INDEX('Zmiany planu'!$H$4:$H$1000,MATCH(INT($A537)&amp;"#"&amp;COUNTIF('Zmiany planu'!$C$4:$C$1000,$A537),'Zmiany planu'!$L$4:$L$1000,0))="",0,INDEX('Zmiany planu'!$H$4:$H$1000,MATCH(INT($A537)&amp;"#"&amp;COUNTIF('Zmiany planu'!$C$4:$C$1000,$A537),'Zmiany planu'!$L$4:$L$1000,0))))</f>
        <v/>
      </c>
      <c r="N537" s="53" t="n"/>
      <c r="O537" s="53" t="n"/>
      <c r="P537" s="54" t="n"/>
      <c r="Q537" s="55" t="n"/>
      <c r="R537" s="56">
        <f>IF(AND(N(P537)&gt;0,N(Q537)&gt;0),Q537/P537,"")</f>
        <v/>
      </c>
      <c r="S537" s="53" t="n"/>
      <c r="T537" s="53" t="n"/>
      <c r="U537" s="44">
        <f>IF(OR(N(S537)=0,N('Ustawienia'!$B$19)=0),"",IFERROR("Z"&amp;MATCH(S537,'Ustawienia'!$C$23:$C$27,1),"&lt;Z1"))</f>
        <v/>
      </c>
      <c r="V537" s="53" t="n"/>
      <c r="W537" s="44">
        <f>IF(AND(N(V537)&gt;0,N(Q537)&gt;0),ROUND(V537*Q537*1440,0),"")</f>
        <v/>
      </c>
      <c r="X537" s="53" t="n"/>
      <c r="Y537" s="53" t="n"/>
      <c r="Z537" s="53" t="n"/>
      <c r="AA537" s="57" t="n"/>
      <c r="AB537" s="53" t="n"/>
      <c r="AC537" s="58" t="n"/>
      <c r="AD537" s="57" t="n"/>
      <c r="AE537" s="53" t="n"/>
      <c r="AF537" s="58" t="n"/>
      <c r="AG537" s="53" t="n"/>
      <c r="AH537" s="58" t="n"/>
      <c r="AI537" s="58" t="n"/>
      <c r="AJ537" s="48" t="n"/>
    </row>
    <row r="538" outlineLevel="1">
      <c r="A538" s="43" t="n">
        <v>46781</v>
      </c>
      <c r="B538" s="44">
        <f>CHOOSE(WEEKDAY(A538,2),"pon","wt","śr","czw","pt","sob","ndz")</f>
        <v/>
      </c>
      <c r="C538" s="45">
        <f>A538-WEEKDAY(A538,2)+1</f>
        <v/>
      </c>
      <c r="D538" s="44">
        <f>YEAR(A538)&amp;"-"&amp;TEXT(MONTH(A538),"00")</f>
        <v/>
      </c>
      <c r="E538" s="46" t="n"/>
      <c r="F538" s="46" t="n"/>
      <c r="G538" s="47" t="n"/>
      <c r="H538" s="48" t="n"/>
      <c r="I538" s="49" t="n"/>
      <c r="J538" s="47" t="n"/>
      <c r="K538" s="50">
        <f>IF(AND(H538="",I538="",COUNTIF('Zmiany planu'!$C$4:$C$1000,$A538)=0),"",1+COUNTIF('Zmiany planu'!$C$4:$C$1000,$A538))</f>
        <v/>
      </c>
      <c r="L538" s="51">
        <f>IF(COUNTIF('Zmiany planu'!$C$4:$C$1000,$A538)=0,IF(H538="","",H538),INDEX('Zmiany planu'!$G$4:$G$1000,MATCH(INT($A538)&amp;"#"&amp;COUNTIF('Zmiany planu'!$C$4:$C$1000,$A538),'Zmiany planu'!$L$4:$L$1000,0))&amp;"")</f>
        <v/>
      </c>
      <c r="M538" s="52">
        <f>IF(COUNTIF('Zmiany planu'!$C$4:$C$1000,$A538)=0,IF(I538="","",I538),IF(INDEX('Zmiany planu'!$H$4:$H$1000,MATCH(INT($A538)&amp;"#"&amp;COUNTIF('Zmiany planu'!$C$4:$C$1000,$A538),'Zmiany planu'!$L$4:$L$1000,0))="",0,INDEX('Zmiany planu'!$H$4:$H$1000,MATCH(INT($A538)&amp;"#"&amp;COUNTIF('Zmiany planu'!$C$4:$C$1000,$A538),'Zmiany planu'!$L$4:$L$1000,0))))</f>
        <v/>
      </c>
      <c r="N538" s="53" t="n"/>
      <c r="O538" s="53" t="n"/>
      <c r="P538" s="54" t="n"/>
      <c r="Q538" s="55" t="n"/>
      <c r="R538" s="56">
        <f>IF(AND(N(P538)&gt;0,N(Q538)&gt;0),Q538/P538,"")</f>
        <v/>
      </c>
      <c r="S538" s="53" t="n"/>
      <c r="T538" s="53" t="n"/>
      <c r="U538" s="44">
        <f>IF(OR(N(S538)=0,N('Ustawienia'!$B$19)=0),"",IFERROR("Z"&amp;MATCH(S538,'Ustawienia'!$C$23:$C$27,1),"&lt;Z1"))</f>
        <v/>
      </c>
      <c r="V538" s="53" t="n"/>
      <c r="W538" s="44">
        <f>IF(AND(N(V538)&gt;0,N(Q538)&gt;0),ROUND(V538*Q538*1440,0),"")</f>
        <v/>
      </c>
      <c r="X538" s="53" t="n"/>
      <c r="Y538" s="53" t="n"/>
      <c r="Z538" s="53" t="n"/>
      <c r="AA538" s="57" t="n"/>
      <c r="AB538" s="53" t="n"/>
      <c r="AC538" s="58" t="n"/>
      <c r="AD538" s="57" t="n"/>
      <c r="AE538" s="53" t="n"/>
      <c r="AF538" s="58" t="n"/>
      <c r="AG538" s="53" t="n"/>
      <c r="AH538" s="58" t="n"/>
      <c r="AI538" s="58" t="n"/>
      <c r="AJ538" s="48" t="n"/>
    </row>
    <row r="539" outlineLevel="1">
      <c r="A539" s="59" t="n">
        <v>46782</v>
      </c>
      <c r="B539" s="60">
        <f>CHOOSE(WEEKDAY(A539,2),"pon","wt","śr","czw","pt","sob","ndz")</f>
        <v/>
      </c>
      <c r="C539" s="61">
        <f>A539-WEEKDAY(A539,2)+1</f>
        <v/>
      </c>
      <c r="D539" s="60">
        <f>YEAR(A539)&amp;"-"&amp;TEXT(MONTH(A539),"00")</f>
        <v/>
      </c>
      <c r="E539" s="62">
        <f>SUMIFS($M$4:$M$1200,$C$4:$C$1200,$C539)</f>
        <v/>
      </c>
      <c r="F539" s="62">
        <f>SUMIFS($P$4:$P$1200,$C$4:$C$1200,$C539)</f>
        <v/>
      </c>
      <c r="G539" s="63" t="n"/>
      <c r="H539" s="64" t="n"/>
      <c r="I539" s="65" t="n"/>
      <c r="J539" s="63" t="n"/>
      <c r="K539" s="66">
        <f>IF(AND(H539="",I539="",COUNTIF('Zmiany planu'!$C$4:$C$1000,$A539)=0),"",1+COUNTIF('Zmiany planu'!$C$4:$C$1000,$A539))</f>
        <v/>
      </c>
      <c r="L539" s="67">
        <f>IF(COUNTIF('Zmiany planu'!$C$4:$C$1000,$A539)=0,IF(H539="","",H539),INDEX('Zmiany planu'!$G$4:$G$1000,MATCH(INT($A539)&amp;"#"&amp;COUNTIF('Zmiany planu'!$C$4:$C$1000,$A539),'Zmiany planu'!$L$4:$L$1000,0))&amp;"")</f>
        <v/>
      </c>
      <c r="M539" s="68">
        <f>IF(COUNTIF('Zmiany planu'!$C$4:$C$1000,$A539)=0,IF(I539="","",I539),IF(INDEX('Zmiany planu'!$H$4:$H$1000,MATCH(INT($A539)&amp;"#"&amp;COUNTIF('Zmiany planu'!$C$4:$C$1000,$A539),'Zmiany planu'!$L$4:$L$1000,0))="",0,INDEX('Zmiany planu'!$H$4:$H$1000,MATCH(INT($A539)&amp;"#"&amp;COUNTIF('Zmiany planu'!$C$4:$C$1000,$A539),'Zmiany planu'!$L$4:$L$1000,0))))</f>
        <v/>
      </c>
      <c r="N539" s="69" t="n"/>
      <c r="O539" s="69" t="n"/>
      <c r="P539" s="70" t="n"/>
      <c r="Q539" s="71" t="n"/>
      <c r="R539" s="72">
        <f>IF(AND(N(P539)&gt;0,N(Q539)&gt;0),Q539/P539,"")</f>
        <v/>
      </c>
      <c r="S539" s="69" t="n"/>
      <c r="T539" s="69" t="n"/>
      <c r="U539" s="60">
        <f>IF(OR(N(S539)=0,N('Ustawienia'!$B$19)=0),"",IFERROR("Z"&amp;MATCH(S539,'Ustawienia'!$C$23:$C$27,1),"&lt;Z1"))</f>
        <v/>
      </c>
      <c r="V539" s="69" t="n"/>
      <c r="W539" s="60">
        <f>IF(AND(N(V539)&gt;0,N(Q539)&gt;0),ROUND(V539*Q539*1440,0),"")</f>
        <v/>
      </c>
      <c r="X539" s="69" t="n"/>
      <c r="Y539" s="69" t="n"/>
      <c r="Z539" s="69" t="n"/>
      <c r="AA539" s="73" t="n"/>
      <c r="AB539" s="69" t="n"/>
      <c r="AC539" s="74" t="n"/>
      <c r="AD539" s="73" t="n"/>
      <c r="AE539" s="69" t="n"/>
      <c r="AF539" s="74" t="n"/>
      <c r="AG539" s="69" t="n"/>
      <c r="AH539" s="74" t="n"/>
      <c r="AI539" s="74" t="n"/>
      <c r="AJ539" s="64" t="n"/>
    </row>
    <row r="540" outlineLevel="1">
      <c r="A540" s="43" t="n">
        <v>46783</v>
      </c>
      <c r="B540" s="44">
        <f>CHOOSE(WEEKDAY(A540,2),"pon","wt","śr","czw","pt","sob","ndz")</f>
        <v/>
      </c>
      <c r="C540" s="45">
        <f>A540-WEEKDAY(A540,2)+1</f>
        <v/>
      </c>
      <c r="D540" s="44">
        <f>YEAR(A540)&amp;"-"&amp;TEXT(MONTH(A540),"00")</f>
        <v/>
      </c>
      <c r="E540" s="46" t="n"/>
      <c r="F540" s="46" t="n"/>
      <c r="G540" s="47" t="n"/>
      <c r="H540" s="48" t="n"/>
      <c r="I540" s="49" t="n"/>
      <c r="J540" s="47" t="n"/>
      <c r="K540" s="50">
        <f>IF(AND(H540="",I540="",COUNTIF('Zmiany planu'!$C$4:$C$1000,$A540)=0),"",1+COUNTIF('Zmiany planu'!$C$4:$C$1000,$A540))</f>
        <v/>
      </c>
      <c r="L540" s="51">
        <f>IF(COUNTIF('Zmiany planu'!$C$4:$C$1000,$A540)=0,IF(H540="","",H540),INDEX('Zmiany planu'!$G$4:$G$1000,MATCH(INT($A540)&amp;"#"&amp;COUNTIF('Zmiany planu'!$C$4:$C$1000,$A540),'Zmiany planu'!$L$4:$L$1000,0))&amp;"")</f>
        <v/>
      </c>
      <c r="M540" s="52">
        <f>IF(COUNTIF('Zmiany planu'!$C$4:$C$1000,$A540)=0,IF(I540="","",I540),IF(INDEX('Zmiany planu'!$H$4:$H$1000,MATCH(INT($A540)&amp;"#"&amp;COUNTIF('Zmiany planu'!$C$4:$C$1000,$A540),'Zmiany planu'!$L$4:$L$1000,0))="",0,INDEX('Zmiany planu'!$H$4:$H$1000,MATCH(INT($A540)&amp;"#"&amp;COUNTIF('Zmiany planu'!$C$4:$C$1000,$A540),'Zmiany planu'!$L$4:$L$1000,0))))</f>
        <v/>
      </c>
      <c r="N540" s="53" t="n"/>
      <c r="O540" s="53" t="n"/>
      <c r="P540" s="54" t="n"/>
      <c r="Q540" s="55" t="n"/>
      <c r="R540" s="56">
        <f>IF(AND(N(P540)&gt;0,N(Q540)&gt;0),Q540/P540,"")</f>
        <v/>
      </c>
      <c r="S540" s="53" t="n"/>
      <c r="T540" s="53" t="n"/>
      <c r="U540" s="44">
        <f>IF(OR(N(S540)=0,N('Ustawienia'!$B$19)=0),"",IFERROR("Z"&amp;MATCH(S540,'Ustawienia'!$C$23:$C$27,1),"&lt;Z1"))</f>
        <v/>
      </c>
      <c r="V540" s="53" t="n"/>
      <c r="W540" s="44">
        <f>IF(AND(N(V540)&gt;0,N(Q540)&gt;0),ROUND(V540*Q540*1440,0),"")</f>
        <v/>
      </c>
      <c r="X540" s="53" t="n"/>
      <c r="Y540" s="53" t="n"/>
      <c r="Z540" s="53" t="n"/>
      <c r="AA540" s="57" t="n"/>
      <c r="AB540" s="53" t="n"/>
      <c r="AC540" s="58" t="n"/>
      <c r="AD540" s="57" t="n"/>
      <c r="AE540" s="53" t="n"/>
      <c r="AF540" s="58" t="n"/>
      <c r="AG540" s="53" t="n"/>
      <c r="AH540" s="58" t="n"/>
      <c r="AI540" s="58" t="n"/>
      <c r="AJ540" s="48" t="n"/>
    </row>
    <row r="541" ht="22" customHeight="1">
      <c r="A541" s="40" t="inlineStr">
        <is>
          <t>02.2028</t>
        </is>
      </c>
      <c r="B541" s="40" t="n"/>
      <c r="C541" s="40" t="n"/>
      <c r="D541" s="40" t="inlineStr">
        <is>
          <t>2028-02</t>
        </is>
      </c>
      <c r="E541" s="41">
        <f>SUMIFS($M$4:$M$1200,$D$4:$D$1200,$D541)</f>
        <v/>
      </c>
      <c r="F541" s="41">
        <f>SUMIFS($P$4:$P$1200,$D$4:$D$1200,$D541)</f>
        <v/>
      </c>
      <c r="G541" s="40" t="n"/>
      <c r="H541" s="42" t="inlineStr">
        <is>
          <t>LUTY 2028</t>
        </is>
      </c>
      <c r="I541" s="40" t="n"/>
      <c r="J541" s="40" t="n"/>
      <c r="K541" s="40" t="n"/>
      <c r="L541" s="40">
        <f>IF(E541&gt;0,"Realizacja miesiąca: "&amp;ROUND(F541/E541*100,0)&amp;"%  ·  treningi: "&amp;COUNTIFS($D$4:$D$1200,$D541,$P$4:$P$1200,"&gt;0")&amp;"  ·  zmiany planu: "&amp;COUNTIFS('Zmiany planu'!$M$4:$M$1000,$D541),"")</f>
        <v/>
      </c>
      <c r="M541" s="40" t="n"/>
      <c r="N541" s="40" t="n"/>
      <c r="O541" s="40" t="n"/>
      <c r="P541" s="40" t="n"/>
      <c r="Q541" s="40" t="n"/>
      <c r="R541" s="40" t="n"/>
      <c r="S541" s="40" t="n"/>
      <c r="T541" s="40" t="n"/>
      <c r="U541" s="40" t="n"/>
      <c r="V541" s="40" t="n"/>
      <c r="W541" s="40" t="n"/>
      <c r="X541" s="40" t="n"/>
      <c r="Y541" s="40" t="n"/>
      <c r="Z541" s="40" t="n"/>
      <c r="AA541" s="40" t="n"/>
      <c r="AB541" s="40" t="n"/>
      <c r="AC541" s="40" t="n"/>
      <c r="AD541" s="40" t="n"/>
      <c r="AE541" s="40" t="n"/>
      <c r="AF541" s="40" t="n"/>
      <c r="AG541" s="40" t="n"/>
      <c r="AH541" s="40" t="n"/>
      <c r="AI541" s="40" t="n"/>
      <c r="AJ541" s="40" t="n"/>
    </row>
    <row r="542" outlineLevel="1">
      <c r="A542" s="43" t="n">
        <v>46784</v>
      </c>
      <c r="B542" s="44">
        <f>CHOOSE(WEEKDAY(A542,2),"pon","wt","śr","czw","pt","sob","ndz")</f>
        <v/>
      </c>
      <c r="C542" s="45">
        <f>A542-WEEKDAY(A542,2)+1</f>
        <v/>
      </c>
      <c r="D542" s="44">
        <f>YEAR(A542)&amp;"-"&amp;TEXT(MONTH(A542),"00")</f>
        <v/>
      </c>
      <c r="E542" s="46" t="n"/>
      <c r="F542" s="46" t="n"/>
      <c r="G542" s="47" t="n"/>
      <c r="H542" s="48" t="n"/>
      <c r="I542" s="49" t="n"/>
      <c r="J542" s="47" t="n"/>
      <c r="K542" s="50">
        <f>IF(AND(H542="",I542="",COUNTIF('Zmiany planu'!$C$4:$C$1000,$A542)=0),"",1+COUNTIF('Zmiany planu'!$C$4:$C$1000,$A542))</f>
        <v/>
      </c>
      <c r="L542" s="51">
        <f>IF(COUNTIF('Zmiany planu'!$C$4:$C$1000,$A542)=0,IF(H542="","",H542),INDEX('Zmiany planu'!$G$4:$G$1000,MATCH(INT($A542)&amp;"#"&amp;COUNTIF('Zmiany planu'!$C$4:$C$1000,$A542),'Zmiany planu'!$L$4:$L$1000,0))&amp;"")</f>
        <v/>
      </c>
      <c r="M542" s="52">
        <f>IF(COUNTIF('Zmiany planu'!$C$4:$C$1000,$A542)=0,IF(I542="","",I542),IF(INDEX('Zmiany planu'!$H$4:$H$1000,MATCH(INT($A542)&amp;"#"&amp;COUNTIF('Zmiany planu'!$C$4:$C$1000,$A542),'Zmiany planu'!$L$4:$L$1000,0))="",0,INDEX('Zmiany planu'!$H$4:$H$1000,MATCH(INT($A542)&amp;"#"&amp;COUNTIF('Zmiany planu'!$C$4:$C$1000,$A542),'Zmiany planu'!$L$4:$L$1000,0))))</f>
        <v/>
      </c>
      <c r="N542" s="53" t="n"/>
      <c r="O542" s="53" t="n"/>
      <c r="P542" s="54" t="n"/>
      <c r="Q542" s="55" t="n"/>
      <c r="R542" s="56">
        <f>IF(AND(N(P542)&gt;0,N(Q542)&gt;0),Q542/P542,"")</f>
        <v/>
      </c>
      <c r="S542" s="53" t="n"/>
      <c r="T542" s="53" t="n"/>
      <c r="U542" s="44">
        <f>IF(OR(N(S542)=0,N('Ustawienia'!$B$19)=0),"",IFERROR("Z"&amp;MATCH(S542,'Ustawienia'!$C$23:$C$27,1),"&lt;Z1"))</f>
        <v/>
      </c>
      <c r="V542" s="53" t="n"/>
      <c r="W542" s="44">
        <f>IF(AND(N(V542)&gt;0,N(Q542)&gt;0),ROUND(V542*Q542*1440,0),"")</f>
        <v/>
      </c>
      <c r="X542" s="53" t="n"/>
      <c r="Y542" s="53" t="n"/>
      <c r="Z542" s="53" t="n"/>
      <c r="AA542" s="57" t="n"/>
      <c r="AB542" s="53" t="n"/>
      <c r="AC542" s="58" t="n"/>
      <c r="AD542" s="57" t="n"/>
      <c r="AE542" s="53" t="n"/>
      <c r="AF542" s="58" t="n"/>
      <c r="AG542" s="53" t="n"/>
      <c r="AH542" s="58" t="n"/>
      <c r="AI542" s="58" t="n"/>
      <c r="AJ542" s="48" t="n"/>
    </row>
    <row r="543" outlineLevel="1">
      <c r="A543" s="43" t="n">
        <v>46785</v>
      </c>
      <c r="B543" s="44">
        <f>CHOOSE(WEEKDAY(A543,2),"pon","wt","śr","czw","pt","sob","ndz")</f>
        <v/>
      </c>
      <c r="C543" s="45">
        <f>A543-WEEKDAY(A543,2)+1</f>
        <v/>
      </c>
      <c r="D543" s="44">
        <f>YEAR(A543)&amp;"-"&amp;TEXT(MONTH(A543),"00")</f>
        <v/>
      </c>
      <c r="E543" s="46" t="n"/>
      <c r="F543" s="46" t="n"/>
      <c r="G543" s="47" t="n"/>
      <c r="H543" s="48" t="n"/>
      <c r="I543" s="49" t="n"/>
      <c r="J543" s="47" t="n"/>
      <c r="K543" s="50">
        <f>IF(AND(H543="",I543="",COUNTIF('Zmiany planu'!$C$4:$C$1000,$A543)=0),"",1+COUNTIF('Zmiany planu'!$C$4:$C$1000,$A543))</f>
        <v/>
      </c>
      <c r="L543" s="51">
        <f>IF(COUNTIF('Zmiany planu'!$C$4:$C$1000,$A543)=0,IF(H543="","",H543),INDEX('Zmiany planu'!$G$4:$G$1000,MATCH(INT($A543)&amp;"#"&amp;COUNTIF('Zmiany planu'!$C$4:$C$1000,$A543),'Zmiany planu'!$L$4:$L$1000,0))&amp;"")</f>
        <v/>
      </c>
      <c r="M543" s="52">
        <f>IF(COUNTIF('Zmiany planu'!$C$4:$C$1000,$A543)=0,IF(I543="","",I543),IF(INDEX('Zmiany planu'!$H$4:$H$1000,MATCH(INT($A543)&amp;"#"&amp;COUNTIF('Zmiany planu'!$C$4:$C$1000,$A543),'Zmiany planu'!$L$4:$L$1000,0))="",0,INDEX('Zmiany planu'!$H$4:$H$1000,MATCH(INT($A543)&amp;"#"&amp;COUNTIF('Zmiany planu'!$C$4:$C$1000,$A543),'Zmiany planu'!$L$4:$L$1000,0))))</f>
        <v/>
      </c>
      <c r="N543" s="53" t="n"/>
      <c r="O543" s="53" t="n"/>
      <c r="P543" s="54" t="n"/>
      <c r="Q543" s="55" t="n"/>
      <c r="R543" s="56">
        <f>IF(AND(N(P543)&gt;0,N(Q543)&gt;0),Q543/P543,"")</f>
        <v/>
      </c>
      <c r="S543" s="53" t="n"/>
      <c r="T543" s="53" t="n"/>
      <c r="U543" s="44">
        <f>IF(OR(N(S543)=0,N('Ustawienia'!$B$19)=0),"",IFERROR("Z"&amp;MATCH(S543,'Ustawienia'!$C$23:$C$27,1),"&lt;Z1"))</f>
        <v/>
      </c>
      <c r="V543" s="53" t="n"/>
      <c r="W543" s="44">
        <f>IF(AND(N(V543)&gt;0,N(Q543)&gt;0),ROUND(V543*Q543*1440,0),"")</f>
        <v/>
      </c>
      <c r="X543" s="53" t="n"/>
      <c r="Y543" s="53" t="n"/>
      <c r="Z543" s="53" t="n"/>
      <c r="AA543" s="57" t="n"/>
      <c r="AB543" s="53" t="n"/>
      <c r="AC543" s="58" t="n"/>
      <c r="AD543" s="57" t="n"/>
      <c r="AE543" s="53" t="n"/>
      <c r="AF543" s="58" t="n"/>
      <c r="AG543" s="53" t="n"/>
      <c r="AH543" s="58" t="n"/>
      <c r="AI543" s="58" t="n"/>
      <c r="AJ543" s="48" t="n"/>
    </row>
    <row r="544" outlineLevel="1">
      <c r="A544" s="43" t="n">
        <v>46786</v>
      </c>
      <c r="B544" s="44">
        <f>CHOOSE(WEEKDAY(A544,2),"pon","wt","śr","czw","pt","sob","ndz")</f>
        <v/>
      </c>
      <c r="C544" s="45">
        <f>A544-WEEKDAY(A544,2)+1</f>
        <v/>
      </c>
      <c r="D544" s="44">
        <f>YEAR(A544)&amp;"-"&amp;TEXT(MONTH(A544),"00")</f>
        <v/>
      </c>
      <c r="E544" s="46" t="n"/>
      <c r="F544" s="46" t="n"/>
      <c r="G544" s="47" t="n"/>
      <c r="H544" s="48" t="n"/>
      <c r="I544" s="49" t="n"/>
      <c r="J544" s="47" t="n"/>
      <c r="K544" s="50">
        <f>IF(AND(H544="",I544="",COUNTIF('Zmiany planu'!$C$4:$C$1000,$A544)=0),"",1+COUNTIF('Zmiany planu'!$C$4:$C$1000,$A544))</f>
        <v/>
      </c>
      <c r="L544" s="51">
        <f>IF(COUNTIF('Zmiany planu'!$C$4:$C$1000,$A544)=0,IF(H544="","",H544),INDEX('Zmiany planu'!$G$4:$G$1000,MATCH(INT($A544)&amp;"#"&amp;COUNTIF('Zmiany planu'!$C$4:$C$1000,$A544),'Zmiany planu'!$L$4:$L$1000,0))&amp;"")</f>
        <v/>
      </c>
      <c r="M544" s="52">
        <f>IF(COUNTIF('Zmiany planu'!$C$4:$C$1000,$A544)=0,IF(I544="","",I544),IF(INDEX('Zmiany planu'!$H$4:$H$1000,MATCH(INT($A544)&amp;"#"&amp;COUNTIF('Zmiany planu'!$C$4:$C$1000,$A544),'Zmiany planu'!$L$4:$L$1000,0))="",0,INDEX('Zmiany planu'!$H$4:$H$1000,MATCH(INT($A544)&amp;"#"&amp;COUNTIF('Zmiany planu'!$C$4:$C$1000,$A544),'Zmiany planu'!$L$4:$L$1000,0))))</f>
        <v/>
      </c>
      <c r="N544" s="53" t="n"/>
      <c r="O544" s="53" t="n"/>
      <c r="P544" s="54" t="n"/>
      <c r="Q544" s="55" t="n"/>
      <c r="R544" s="56">
        <f>IF(AND(N(P544)&gt;0,N(Q544)&gt;0),Q544/P544,"")</f>
        <v/>
      </c>
      <c r="S544" s="53" t="n"/>
      <c r="T544" s="53" t="n"/>
      <c r="U544" s="44">
        <f>IF(OR(N(S544)=0,N('Ustawienia'!$B$19)=0),"",IFERROR("Z"&amp;MATCH(S544,'Ustawienia'!$C$23:$C$27,1),"&lt;Z1"))</f>
        <v/>
      </c>
      <c r="V544" s="53" t="n"/>
      <c r="W544" s="44">
        <f>IF(AND(N(V544)&gt;0,N(Q544)&gt;0),ROUND(V544*Q544*1440,0),"")</f>
        <v/>
      </c>
      <c r="X544" s="53" t="n"/>
      <c r="Y544" s="53" t="n"/>
      <c r="Z544" s="53" t="n"/>
      <c r="AA544" s="57" t="n"/>
      <c r="AB544" s="53" t="n"/>
      <c r="AC544" s="58" t="n"/>
      <c r="AD544" s="57" t="n"/>
      <c r="AE544" s="53" t="n"/>
      <c r="AF544" s="58" t="n"/>
      <c r="AG544" s="53" t="n"/>
      <c r="AH544" s="58" t="n"/>
      <c r="AI544" s="58" t="n"/>
      <c r="AJ544" s="48" t="n"/>
    </row>
    <row r="545" outlineLevel="1">
      <c r="A545" s="43" t="n">
        <v>46787</v>
      </c>
      <c r="B545" s="44">
        <f>CHOOSE(WEEKDAY(A545,2),"pon","wt","śr","czw","pt","sob","ndz")</f>
        <v/>
      </c>
      <c r="C545" s="45">
        <f>A545-WEEKDAY(A545,2)+1</f>
        <v/>
      </c>
      <c r="D545" s="44">
        <f>YEAR(A545)&amp;"-"&amp;TEXT(MONTH(A545),"00")</f>
        <v/>
      </c>
      <c r="E545" s="46" t="n"/>
      <c r="F545" s="46" t="n"/>
      <c r="G545" s="47" t="n"/>
      <c r="H545" s="48" t="n"/>
      <c r="I545" s="49" t="n"/>
      <c r="J545" s="47" t="n"/>
      <c r="K545" s="50">
        <f>IF(AND(H545="",I545="",COUNTIF('Zmiany planu'!$C$4:$C$1000,$A545)=0),"",1+COUNTIF('Zmiany planu'!$C$4:$C$1000,$A545))</f>
        <v/>
      </c>
      <c r="L545" s="51">
        <f>IF(COUNTIF('Zmiany planu'!$C$4:$C$1000,$A545)=0,IF(H545="","",H545),INDEX('Zmiany planu'!$G$4:$G$1000,MATCH(INT($A545)&amp;"#"&amp;COUNTIF('Zmiany planu'!$C$4:$C$1000,$A545),'Zmiany planu'!$L$4:$L$1000,0))&amp;"")</f>
        <v/>
      </c>
      <c r="M545" s="52">
        <f>IF(COUNTIF('Zmiany planu'!$C$4:$C$1000,$A545)=0,IF(I545="","",I545),IF(INDEX('Zmiany planu'!$H$4:$H$1000,MATCH(INT($A545)&amp;"#"&amp;COUNTIF('Zmiany planu'!$C$4:$C$1000,$A545),'Zmiany planu'!$L$4:$L$1000,0))="",0,INDEX('Zmiany planu'!$H$4:$H$1000,MATCH(INT($A545)&amp;"#"&amp;COUNTIF('Zmiany planu'!$C$4:$C$1000,$A545),'Zmiany planu'!$L$4:$L$1000,0))))</f>
        <v/>
      </c>
      <c r="N545" s="53" t="n"/>
      <c r="O545" s="53" t="n"/>
      <c r="P545" s="54" t="n"/>
      <c r="Q545" s="55" t="n"/>
      <c r="R545" s="56">
        <f>IF(AND(N(P545)&gt;0,N(Q545)&gt;0),Q545/P545,"")</f>
        <v/>
      </c>
      <c r="S545" s="53" t="n"/>
      <c r="T545" s="53" t="n"/>
      <c r="U545" s="44">
        <f>IF(OR(N(S545)=0,N('Ustawienia'!$B$19)=0),"",IFERROR("Z"&amp;MATCH(S545,'Ustawienia'!$C$23:$C$27,1),"&lt;Z1"))</f>
        <v/>
      </c>
      <c r="V545" s="53" t="n"/>
      <c r="W545" s="44">
        <f>IF(AND(N(V545)&gt;0,N(Q545)&gt;0),ROUND(V545*Q545*1440,0),"")</f>
        <v/>
      </c>
      <c r="X545" s="53" t="n"/>
      <c r="Y545" s="53" t="n"/>
      <c r="Z545" s="53" t="n"/>
      <c r="AA545" s="57" t="n"/>
      <c r="AB545" s="53" t="n"/>
      <c r="AC545" s="58" t="n"/>
      <c r="AD545" s="57" t="n"/>
      <c r="AE545" s="53" t="n"/>
      <c r="AF545" s="58" t="n"/>
      <c r="AG545" s="53" t="n"/>
      <c r="AH545" s="58" t="n"/>
      <c r="AI545" s="58" t="n"/>
      <c r="AJ545" s="48" t="n"/>
    </row>
    <row r="546" outlineLevel="1">
      <c r="A546" s="43" t="n">
        <v>46788</v>
      </c>
      <c r="B546" s="44">
        <f>CHOOSE(WEEKDAY(A546,2),"pon","wt","śr","czw","pt","sob","ndz")</f>
        <v/>
      </c>
      <c r="C546" s="45">
        <f>A546-WEEKDAY(A546,2)+1</f>
        <v/>
      </c>
      <c r="D546" s="44">
        <f>YEAR(A546)&amp;"-"&amp;TEXT(MONTH(A546),"00")</f>
        <v/>
      </c>
      <c r="E546" s="46" t="n"/>
      <c r="F546" s="46" t="n"/>
      <c r="G546" s="47" t="n"/>
      <c r="H546" s="48" t="n"/>
      <c r="I546" s="49" t="n"/>
      <c r="J546" s="47" t="n"/>
      <c r="K546" s="50">
        <f>IF(AND(H546="",I546="",COUNTIF('Zmiany planu'!$C$4:$C$1000,$A546)=0),"",1+COUNTIF('Zmiany planu'!$C$4:$C$1000,$A546))</f>
        <v/>
      </c>
      <c r="L546" s="51">
        <f>IF(COUNTIF('Zmiany planu'!$C$4:$C$1000,$A546)=0,IF(H546="","",H546),INDEX('Zmiany planu'!$G$4:$G$1000,MATCH(INT($A546)&amp;"#"&amp;COUNTIF('Zmiany planu'!$C$4:$C$1000,$A546),'Zmiany planu'!$L$4:$L$1000,0))&amp;"")</f>
        <v/>
      </c>
      <c r="M546" s="52">
        <f>IF(COUNTIF('Zmiany planu'!$C$4:$C$1000,$A546)=0,IF(I546="","",I546),IF(INDEX('Zmiany planu'!$H$4:$H$1000,MATCH(INT($A546)&amp;"#"&amp;COUNTIF('Zmiany planu'!$C$4:$C$1000,$A546),'Zmiany planu'!$L$4:$L$1000,0))="",0,INDEX('Zmiany planu'!$H$4:$H$1000,MATCH(INT($A546)&amp;"#"&amp;COUNTIF('Zmiany planu'!$C$4:$C$1000,$A546),'Zmiany planu'!$L$4:$L$1000,0))))</f>
        <v/>
      </c>
      <c r="N546" s="53" t="n"/>
      <c r="O546" s="53" t="n"/>
      <c r="P546" s="54" t="n"/>
      <c r="Q546" s="55" t="n"/>
      <c r="R546" s="56">
        <f>IF(AND(N(P546)&gt;0,N(Q546)&gt;0),Q546/P546,"")</f>
        <v/>
      </c>
      <c r="S546" s="53" t="n"/>
      <c r="T546" s="53" t="n"/>
      <c r="U546" s="44">
        <f>IF(OR(N(S546)=0,N('Ustawienia'!$B$19)=0),"",IFERROR("Z"&amp;MATCH(S546,'Ustawienia'!$C$23:$C$27,1),"&lt;Z1"))</f>
        <v/>
      </c>
      <c r="V546" s="53" t="n"/>
      <c r="W546" s="44">
        <f>IF(AND(N(V546)&gt;0,N(Q546)&gt;0),ROUND(V546*Q546*1440,0),"")</f>
        <v/>
      </c>
      <c r="X546" s="53" t="n"/>
      <c r="Y546" s="53" t="n"/>
      <c r="Z546" s="53" t="n"/>
      <c r="AA546" s="57" t="n"/>
      <c r="AB546" s="53" t="n"/>
      <c r="AC546" s="58" t="n"/>
      <c r="AD546" s="57" t="n"/>
      <c r="AE546" s="53" t="n"/>
      <c r="AF546" s="58" t="n"/>
      <c r="AG546" s="53" t="n"/>
      <c r="AH546" s="58" t="n"/>
      <c r="AI546" s="58" t="n"/>
      <c r="AJ546" s="48" t="n"/>
    </row>
    <row r="547" outlineLevel="1">
      <c r="A547" s="59" t="n">
        <v>46789</v>
      </c>
      <c r="B547" s="60">
        <f>CHOOSE(WEEKDAY(A547,2),"pon","wt","śr","czw","pt","sob","ndz")</f>
        <v/>
      </c>
      <c r="C547" s="61">
        <f>A547-WEEKDAY(A547,2)+1</f>
        <v/>
      </c>
      <c r="D547" s="60">
        <f>YEAR(A547)&amp;"-"&amp;TEXT(MONTH(A547),"00")</f>
        <v/>
      </c>
      <c r="E547" s="62">
        <f>SUMIFS($M$4:$M$1200,$C$4:$C$1200,$C547)</f>
        <v/>
      </c>
      <c r="F547" s="62">
        <f>SUMIFS($P$4:$P$1200,$C$4:$C$1200,$C547)</f>
        <v/>
      </c>
      <c r="G547" s="63" t="n"/>
      <c r="H547" s="64" t="n"/>
      <c r="I547" s="65" t="n"/>
      <c r="J547" s="63" t="n"/>
      <c r="K547" s="66">
        <f>IF(AND(H547="",I547="",COUNTIF('Zmiany planu'!$C$4:$C$1000,$A547)=0),"",1+COUNTIF('Zmiany planu'!$C$4:$C$1000,$A547))</f>
        <v/>
      </c>
      <c r="L547" s="67">
        <f>IF(COUNTIF('Zmiany planu'!$C$4:$C$1000,$A547)=0,IF(H547="","",H547),INDEX('Zmiany planu'!$G$4:$G$1000,MATCH(INT($A547)&amp;"#"&amp;COUNTIF('Zmiany planu'!$C$4:$C$1000,$A547),'Zmiany planu'!$L$4:$L$1000,0))&amp;"")</f>
        <v/>
      </c>
      <c r="M547" s="68">
        <f>IF(COUNTIF('Zmiany planu'!$C$4:$C$1000,$A547)=0,IF(I547="","",I547),IF(INDEX('Zmiany planu'!$H$4:$H$1000,MATCH(INT($A547)&amp;"#"&amp;COUNTIF('Zmiany planu'!$C$4:$C$1000,$A547),'Zmiany planu'!$L$4:$L$1000,0))="",0,INDEX('Zmiany planu'!$H$4:$H$1000,MATCH(INT($A547)&amp;"#"&amp;COUNTIF('Zmiany planu'!$C$4:$C$1000,$A547),'Zmiany planu'!$L$4:$L$1000,0))))</f>
        <v/>
      </c>
      <c r="N547" s="69" t="n"/>
      <c r="O547" s="69" t="n"/>
      <c r="P547" s="70" t="n"/>
      <c r="Q547" s="71" t="n"/>
      <c r="R547" s="72">
        <f>IF(AND(N(P547)&gt;0,N(Q547)&gt;0),Q547/P547,"")</f>
        <v/>
      </c>
      <c r="S547" s="69" t="n"/>
      <c r="T547" s="69" t="n"/>
      <c r="U547" s="60">
        <f>IF(OR(N(S547)=0,N('Ustawienia'!$B$19)=0),"",IFERROR("Z"&amp;MATCH(S547,'Ustawienia'!$C$23:$C$27,1),"&lt;Z1"))</f>
        <v/>
      </c>
      <c r="V547" s="69" t="n"/>
      <c r="W547" s="60">
        <f>IF(AND(N(V547)&gt;0,N(Q547)&gt;0),ROUND(V547*Q547*1440,0),"")</f>
        <v/>
      </c>
      <c r="X547" s="69" t="n"/>
      <c r="Y547" s="69" t="n"/>
      <c r="Z547" s="69" t="n"/>
      <c r="AA547" s="73" t="n"/>
      <c r="AB547" s="69" t="n"/>
      <c r="AC547" s="74" t="n"/>
      <c r="AD547" s="73" t="n"/>
      <c r="AE547" s="69" t="n"/>
      <c r="AF547" s="74" t="n"/>
      <c r="AG547" s="69" t="n"/>
      <c r="AH547" s="74" t="n"/>
      <c r="AI547" s="74" t="n"/>
      <c r="AJ547" s="64" t="n"/>
    </row>
    <row r="548" outlineLevel="1">
      <c r="A548" s="43" t="n">
        <v>46790</v>
      </c>
      <c r="B548" s="44">
        <f>CHOOSE(WEEKDAY(A548,2),"pon","wt","śr","czw","pt","sob","ndz")</f>
        <v/>
      </c>
      <c r="C548" s="45">
        <f>A548-WEEKDAY(A548,2)+1</f>
        <v/>
      </c>
      <c r="D548" s="44">
        <f>YEAR(A548)&amp;"-"&amp;TEXT(MONTH(A548),"00")</f>
        <v/>
      </c>
      <c r="E548" s="46" t="n"/>
      <c r="F548" s="46" t="n"/>
      <c r="G548" s="47" t="n"/>
      <c r="H548" s="48" t="n"/>
      <c r="I548" s="49" t="n"/>
      <c r="J548" s="47" t="n"/>
      <c r="K548" s="50">
        <f>IF(AND(H548="",I548="",COUNTIF('Zmiany planu'!$C$4:$C$1000,$A548)=0),"",1+COUNTIF('Zmiany planu'!$C$4:$C$1000,$A548))</f>
        <v/>
      </c>
      <c r="L548" s="51">
        <f>IF(COUNTIF('Zmiany planu'!$C$4:$C$1000,$A548)=0,IF(H548="","",H548),INDEX('Zmiany planu'!$G$4:$G$1000,MATCH(INT($A548)&amp;"#"&amp;COUNTIF('Zmiany planu'!$C$4:$C$1000,$A548),'Zmiany planu'!$L$4:$L$1000,0))&amp;"")</f>
        <v/>
      </c>
      <c r="M548" s="52">
        <f>IF(COUNTIF('Zmiany planu'!$C$4:$C$1000,$A548)=0,IF(I548="","",I548),IF(INDEX('Zmiany planu'!$H$4:$H$1000,MATCH(INT($A548)&amp;"#"&amp;COUNTIF('Zmiany planu'!$C$4:$C$1000,$A548),'Zmiany planu'!$L$4:$L$1000,0))="",0,INDEX('Zmiany planu'!$H$4:$H$1000,MATCH(INT($A548)&amp;"#"&amp;COUNTIF('Zmiany planu'!$C$4:$C$1000,$A548),'Zmiany planu'!$L$4:$L$1000,0))))</f>
        <v/>
      </c>
      <c r="N548" s="53" t="n"/>
      <c r="O548" s="53" t="n"/>
      <c r="P548" s="54" t="n"/>
      <c r="Q548" s="55" t="n"/>
      <c r="R548" s="56">
        <f>IF(AND(N(P548)&gt;0,N(Q548)&gt;0),Q548/P548,"")</f>
        <v/>
      </c>
      <c r="S548" s="53" t="n"/>
      <c r="T548" s="53" t="n"/>
      <c r="U548" s="44">
        <f>IF(OR(N(S548)=0,N('Ustawienia'!$B$19)=0),"",IFERROR("Z"&amp;MATCH(S548,'Ustawienia'!$C$23:$C$27,1),"&lt;Z1"))</f>
        <v/>
      </c>
      <c r="V548" s="53" t="n"/>
      <c r="W548" s="44">
        <f>IF(AND(N(V548)&gt;0,N(Q548)&gt;0),ROUND(V548*Q548*1440,0),"")</f>
        <v/>
      </c>
      <c r="X548" s="53" t="n"/>
      <c r="Y548" s="53" t="n"/>
      <c r="Z548" s="53" t="n"/>
      <c r="AA548" s="57" t="n"/>
      <c r="AB548" s="53" t="n"/>
      <c r="AC548" s="58" t="n"/>
      <c r="AD548" s="57" t="n"/>
      <c r="AE548" s="53" t="n"/>
      <c r="AF548" s="58" t="n"/>
      <c r="AG548" s="53" t="n"/>
      <c r="AH548" s="58" t="n"/>
      <c r="AI548" s="58" t="n"/>
      <c r="AJ548" s="48" t="n"/>
    </row>
    <row r="549" outlineLevel="1">
      <c r="A549" s="43" t="n">
        <v>46791</v>
      </c>
      <c r="B549" s="44">
        <f>CHOOSE(WEEKDAY(A549,2),"pon","wt","śr","czw","pt","sob","ndz")</f>
        <v/>
      </c>
      <c r="C549" s="45">
        <f>A549-WEEKDAY(A549,2)+1</f>
        <v/>
      </c>
      <c r="D549" s="44">
        <f>YEAR(A549)&amp;"-"&amp;TEXT(MONTH(A549),"00")</f>
        <v/>
      </c>
      <c r="E549" s="46" t="n"/>
      <c r="F549" s="46" t="n"/>
      <c r="G549" s="47" t="n"/>
      <c r="H549" s="48" t="n"/>
      <c r="I549" s="49" t="n"/>
      <c r="J549" s="47" t="n"/>
      <c r="K549" s="50">
        <f>IF(AND(H549="",I549="",COUNTIF('Zmiany planu'!$C$4:$C$1000,$A549)=0),"",1+COUNTIF('Zmiany planu'!$C$4:$C$1000,$A549))</f>
        <v/>
      </c>
      <c r="L549" s="51">
        <f>IF(COUNTIF('Zmiany planu'!$C$4:$C$1000,$A549)=0,IF(H549="","",H549),INDEX('Zmiany planu'!$G$4:$G$1000,MATCH(INT($A549)&amp;"#"&amp;COUNTIF('Zmiany planu'!$C$4:$C$1000,$A549),'Zmiany planu'!$L$4:$L$1000,0))&amp;"")</f>
        <v/>
      </c>
      <c r="M549" s="52">
        <f>IF(COUNTIF('Zmiany planu'!$C$4:$C$1000,$A549)=0,IF(I549="","",I549),IF(INDEX('Zmiany planu'!$H$4:$H$1000,MATCH(INT($A549)&amp;"#"&amp;COUNTIF('Zmiany planu'!$C$4:$C$1000,$A549),'Zmiany planu'!$L$4:$L$1000,0))="",0,INDEX('Zmiany planu'!$H$4:$H$1000,MATCH(INT($A549)&amp;"#"&amp;COUNTIF('Zmiany planu'!$C$4:$C$1000,$A549),'Zmiany planu'!$L$4:$L$1000,0))))</f>
        <v/>
      </c>
      <c r="N549" s="53" t="n"/>
      <c r="O549" s="53" t="n"/>
      <c r="P549" s="54" t="n"/>
      <c r="Q549" s="55" t="n"/>
      <c r="R549" s="56">
        <f>IF(AND(N(P549)&gt;0,N(Q549)&gt;0),Q549/P549,"")</f>
        <v/>
      </c>
      <c r="S549" s="53" t="n"/>
      <c r="T549" s="53" t="n"/>
      <c r="U549" s="44">
        <f>IF(OR(N(S549)=0,N('Ustawienia'!$B$19)=0),"",IFERROR("Z"&amp;MATCH(S549,'Ustawienia'!$C$23:$C$27,1),"&lt;Z1"))</f>
        <v/>
      </c>
      <c r="V549" s="53" t="n"/>
      <c r="W549" s="44">
        <f>IF(AND(N(V549)&gt;0,N(Q549)&gt;0),ROUND(V549*Q549*1440,0),"")</f>
        <v/>
      </c>
      <c r="X549" s="53" t="n"/>
      <c r="Y549" s="53" t="n"/>
      <c r="Z549" s="53" t="n"/>
      <c r="AA549" s="57" t="n"/>
      <c r="AB549" s="53" t="n"/>
      <c r="AC549" s="58" t="n"/>
      <c r="AD549" s="57" t="n"/>
      <c r="AE549" s="53" t="n"/>
      <c r="AF549" s="58" t="n"/>
      <c r="AG549" s="53" t="n"/>
      <c r="AH549" s="58" t="n"/>
      <c r="AI549" s="58" t="n"/>
      <c r="AJ549" s="48" t="n"/>
    </row>
    <row r="550" outlineLevel="1">
      <c r="A550" s="43" t="n">
        <v>46792</v>
      </c>
      <c r="B550" s="44">
        <f>CHOOSE(WEEKDAY(A550,2),"pon","wt","śr","czw","pt","sob","ndz")</f>
        <v/>
      </c>
      <c r="C550" s="45">
        <f>A550-WEEKDAY(A550,2)+1</f>
        <v/>
      </c>
      <c r="D550" s="44">
        <f>YEAR(A550)&amp;"-"&amp;TEXT(MONTH(A550),"00")</f>
        <v/>
      </c>
      <c r="E550" s="46" t="n"/>
      <c r="F550" s="46" t="n"/>
      <c r="G550" s="47" t="n"/>
      <c r="H550" s="48" t="n"/>
      <c r="I550" s="49" t="n"/>
      <c r="J550" s="47" t="n"/>
      <c r="K550" s="50">
        <f>IF(AND(H550="",I550="",COUNTIF('Zmiany planu'!$C$4:$C$1000,$A550)=0),"",1+COUNTIF('Zmiany planu'!$C$4:$C$1000,$A550))</f>
        <v/>
      </c>
      <c r="L550" s="51">
        <f>IF(COUNTIF('Zmiany planu'!$C$4:$C$1000,$A550)=0,IF(H550="","",H550),INDEX('Zmiany planu'!$G$4:$G$1000,MATCH(INT($A550)&amp;"#"&amp;COUNTIF('Zmiany planu'!$C$4:$C$1000,$A550),'Zmiany planu'!$L$4:$L$1000,0))&amp;"")</f>
        <v/>
      </c>
      <c r="M550" s="52">
        <f>IF(COUNTIF('Zmiany planu'!$C$4:$C$1000,$A550)=0,IF(I550="","",I550),IF(INDEX('Zmiany planu'!$H$4:$H$1000,MATCH(INT($A550)&amp;"#"&amp;COUNTIF('Zmiany planu'!$C$4:$C$1000,$A550),'Zmiany planu'!$L$4:$L$1000,0))="",0,INDEX('Zmiany planu'!$H$4:$H$1000,MATCH(INT($A550)&amp;"#"&amp;COUNTIF('Zmiany planu'!$C$4:$C$1000,$A550),'Zmiany planu'!$L$4:$L$1000,0))))</f>
        <v/>
      </c>
      <c r="N550" s="53" t="n"/>
      <c r="O550" s="53" t="n"/>
      <c r="P550" s="54" t="n"/>
      <c r="Q550" s="55" t="n"/>
      <c r="R550" s="56">
        <f>IF(AND(N(P550)&gt;0,N(Q550)&gt;0),Q550/P550,"")</f>
        <v/>
      </c>
      <c r="S550" s="53" t="n"/>
      <c r="T550" s="53" t="n"/>
      <c r="U550" s="44">
        <f>IF(OR(N(S550)=0,N('Ustawienia'!$B$19)=0),"",IFERROR("Z"&amp;MATCH(S550,'Ustawienia'!$C$23:$C$27,1),"&lt;Z1"))</f>
        <v/>
      </c>
      <c r="V550" s="53" t="n"/>
      <c r="W550" s="44">
        <f>IF(AND(N(V550)&gt;0,N(Q550)&gt;0),ROUND(V550*Q550*1440,0),"")</f>
        <v/>
      </c>
      <c r="X550" s="53" t="n"/>
      <c r="Y550" s="53" t="n"/>
      <c r="Z550" s="53" t="n"/>
      <c r="AA550" s="57" t="n"/>
      <c r="AB550" s="53" t="n"/>
      <c r="AC550" s="58" t="n"/>
      <c r="AD550" s="57" t="n"/>
      <c r="AE550" s="53" t="n"/>
      <c r="AF550" s="58" t="n"/>
      <c r="AG550" s="53" t="n"/>
      <c r="AH550" s="58" t="n"/>
      <c r="AI550" s="58" t="n"/>
      <c r="AJ550" s="48" t="n"/>
    </row>
    <row r="551" outlineLevel="1">
      <c r="A551" s="43" t="n">
        <v>46793</v>
      </c>
      <c r="B551" s="44">
        <f>CHOOSE(WEEKDAY(A551,2),"pon","wt","śr","czw","pt","sob","ndz")</f>
        <v/>
      </c>
      <c r="C551" s="45">
        <f>A551-WEEKDAY(A551,2)+1</f>
        <v/>
      </c>
      <c r="D551" s="44">
        <f>YEAR(A551)&amp;"-"&amp;TEXT(MONTH(A551),"00")</f>
        <v/>
      </c>
      <c r="E551" s="46" t="n"/>
      <c r="F551" s="46" t="n"/>
      <c r="G551" s="47" t="n"/>
      <c r="H551" s="48" t="n"/>
      <c r="I551" s="49" t="n"/>
      <c r="J551" s="47" t="n"/>
      <c r="K551" s="50">
        <f>IF(AND(H551="",I551="",COUNTIF('Zmiany planu'!$C$4:$C$1000,$A551)=0),"",1+COUNTIF('Zmiany planu'!$C$4:$C$1000,$A551))</f>
        <v/>
      </c>
      <c r="L551" s="51">
        <f>IF(COUNTIF('Zmiany planu'!$C$4:$C$1000,$A551)=0,IF(H551="","",H551),INDEX('Zmiany planu'!$G$4:$G$1000,MATCH(INT($A551)&amp;"#"&amp;COUNTIF('Zmiany planu'!$C$4:$C$1000,$A551),'Zmiany planu'!$L$4:$L$1000,0))&amp;"")</f>
        <v/>
      </c>
      <c r="M551" s="52">
        <f>IF(COUNTIF('Zmiany planu'!$C$4:$C$1000,$A551)=0,IF(I551="","",I551),IF(INDEX('Zmiany planu'!$H$4:$H$1000,MATCH(INT($A551)&amp;"#"&amp;COUNTIF('Zmiany planu'!$C$4:$C$1000,$A551),'Zmiany planu'!$L$4:$L$1000,0))="",0,INDEX('Zmiany planu'!$H$4:$H$1000,MATCH(INT($A551)&amp;"#"&amp;COUNTIF('Zmiany planu'!$C$4:$C$1000,$A551),'Zmiany planu'!$L$4:$L$1000,0))))</f>
        <v/>
      </c>
      <c r="N551" s="53" t="n"/>
      <c r="O551" s="53" t="n"/>
      <c r="P551" s="54" t="n"/>
      <c r="Q551" s="55" t="n"/>
      <c r="R551" s="56">
        <f>IF(AND(N(P551)&gt;0,N(Q551)&gt;0),Q551/P551,"")</f>
        <v/>
      </c>
      <c r="S551" s="53" t="n"/>
      <c r="T551" s="53" t="n"/>
      <c r="U551" s="44">
        <f>IF(OR(N(S551)=0,N('Ustawienia'!$B$19)=0),"",IFERROR("Z"&amp;MATCH(S551,'Ustawienia'!$C$23:$C$27,1),"&lt;Z1"))</f>
        <v/>
      </c>
      <c r="V551" s="53" t="n"/>
      <c r="W551" s="44">
        <f>IF(AND(N(V551)&gt;0,N(Q551)&gt;0),ROUND(V551*Q551*1440,0),"")</f>
        <v/>
      </c>
      <c r="X551" s="53" t="n"/>
      <c r="Y551" s="53" t="n"/>
      <c r="Z551" s="53" t="n"/>
      <c r="AA551" s="57" t="n"/>
      <c r="AB551" s="53" t="n"/>
      <c r="AC551" s="58" t="n"/>
      <c r="AD551" s="57" t="n"/>
      <c r="AE551" s="53" t="n"/>
      <c r="AF551" s="58" t="n"/>
      <c r="AG551" s="53" t="n"/>
      <c r="AH551" s="58" t="n"/>
      <c r="AI551" s="58" t="n"/>
      <c r="AJ551" s="48" t="n"/>
    </row>
    <row r="552" outlineLevel="1">
      <c r="A552" s="43" t="n">
        <v>46794</v>
      </c>
      <c r="B552" s="44">
        <f>CHOOSE(WEEKDAY(A552,2),"pon","wt","śr","czw","pt","sob","ndz")</f>
        <v/>
      </c>
      <c r="C552" s="45">
        <f>A552-WEEKDAY(A552,2)+1</f>
        <v/>
      </c>
      <c r="D552" s="44">
        <f>YEAR(A552)&amp;"-"&amp;TEXT(MONTH(A552),"00")</f>
        <v/>
      </c>
      <c r="E552" s="46" t="n"/>
      <c r="F552" s="46" t="n"/>
      <c r="G552" s="47" t="n"/>
      <c r="H552" s="48" t="n"/>
      <c r="I552" s="49" t="n"/>
      <c r="J552" s="47" t="n"/>
      <c r="K552" s="50">
        <f>IF(AND(H552="",I552="",COUNTIF('Zmiany planu'!$C$4:$C$1000,$A552)=0),"",1+COUNTIF('Zmiany planu'!$C$4:$C$1000,$A552))</f>
        <v/>
      </c>
      <c r="L552" s="51">
        <f>IF(COUNTIF('Zmiany planu'!$C$4:$C$1000,$A552)=0,IF(H552="","",H552),INDEX('Zmiany planu'!$G$4:$G$1000,MATCH(INT($A552)&amp;"#"&amp;COUNTIF('Zmiany planu'!$C$4:$C$1000,$A552),'Zmiany planu'!$L$4:$L$1000,0))&amp;"")</f>
        <v/>
      </c>
      <c r="M552" s="52">
        <f>IF(COUNTIF('Zmiany planu'!$C$4:$C$1000,$A552)=0,IF(I552="","",I552),IF(INDEX('Zmiany planu'!$H$4:$H$1000,MATCH(INT($A552)&amp;"#"&amp;COUNTIF('Zmiany planu'!$C$4:$C$1000,$A552),'Zmiany planu'!$L$4:$L$1000,0))="",0,INDEX('Zmiany planu'!$H$4:$H$1000,MATCH(INT($A552)&amp;"#"&amp;COUNTIF('Zmiany planu'!$C$4:$C$1000,$A552),'Zmiany planu'!$L$4:$L$1000,0))))</f>
        <v/>
      </c>
      <c r="N552" s="53" t="n"/>
      <c r="O552" s="53" t="n"/>
      <c r="P552" s="54" t="n"/>
      <c r="Q552" s="55" t="n"/>
      <c r="R552" s="56">
        <f>IF(AND(N(P552)&gt;0,N(Q552)&gt;0),Q552/P552,"")</f>
        <v/>
      </c>
      <c r="S552" s="53" t="n"/>
      <c r="T552" s="53" t="n"/>
      <c r="U552" s="44">
        <f>IF(OR(N(S552)=0,N('Ustawienia'!$B$19)=0),"",IFERROR("Z"&amp;MATCH(S552,'Ustawienia'!$C$23:$C$27,1),"&lt;Z1"))</f>
        <v/>
      </c>
      <c r="V552" s="53" t="n"/>
      <c r="W552" s="44">
        <f>IF(AND(N(V552)&gt;0,N(Q552)&gt;0),ROUND(V552*Q552*1440,0),"")</f>
        <v/>
      </c>
      <c r="X552" s="53" t="n"/>
      <c r="Y552" s="53" t="n"/>
      <c r="Z552" s="53" t="n"/>
      <c r="AA552" s="57" t="n"/>
      <c r="AB552" s="53" t="n"/>
      <c r="AC552" s="58" t="n"/>
      <c r="AD552" s="57" t="n"/>
      <c r="AE552" s="53" t="n"/>
      <c r="AF552" s="58" t="n"/>
      <c r="AG552" s="53" t="n"/>
      <c r="AH552" s="58" t="n"/>
      <c r="AI552" s="58" t="n"/>
      <c r="AJ552" s="48" t="n"/>
    </row>
    <row r="553" outlineLevel="1">
      <c r="A553" s="43" t="n">
        <v>46795</v>
      </c>
      <c r="B553" s="44">
        <f>CHOOSE(WEEKDAY(A553,2),"pon","wt","śr","czw","pt","sob","ndz")</f>
        <v/>
      </c>
      <c r="C553" s="45">
        <f>A553-WEEKDAY(A553,2)+1</f>
        <v/>
      </c>
      <c r="D553" s="44">
        <f>YEAR(A553)&amp;"-"&amp;TEXT(MONTH(A553),"00")</f>
        <v/>
      </c>
      <c r="E553" s="46" t="n"/>
      <c r="F553" s="46" t="n"/>
      <c r="G553" s="47" t="n"/>
      <c r="H553" s="48" t="n"/>
      <c r="I553" s="49" t="n"/>
      <c r="J553" s="47" t="n"/>
      <c r="K553" s="50">
        <f>IF(AND(H553="",I553="",COUNTIF('Zmiany planu'!$C$4:$C$1000,$A553)=0),"",1+COUNTIF('Zmiany planu'!$C$4:$C$1000,$A553))</f>
        <v/>
      </c>
      <c r="L553" s="51">
        <f>IF(COUNTIF('Zmiany planu'!$C$4:$C$1000,$A553)=0,IF(H553="","",H553),INDEX('Zmiany planu'!$G$4:$G$1000,MATCH(INT($A553)&amp;"#"&amp;COUNTIF('Zmiany planu'!$C$4:$C$1000,$A553),'Zmiany planu'!$L$4:$L$1000,0))&amp;"")</f>
        <v/>
      </c>
      <c r="M553" s="52">
        <f>IF(COUNTIF('Zmiany planu'!$C$4:$C$1000,$A553)=0,IF(I553="","",I553),IF(INDEX('Zmiany planu'!$H$4:$H$1000,MATCH(INT($A553)&amp;"#"&amp;COUNTIF('Zmiany planu'!$C$4:$C$1000,$A553),'Zmiany planu'!$L$4:$L$1000,0))="",0,INDEX('Zmiany planu'!$H$4:$H$1000,MATCH(INT($A553)&amp;"#"&amp;COUNTIF('Zmiany planu'!$C$4:$C$1000,$A553),'Zmiany planu'!$L$4:$L$1000,0))))</f>
        <v/>
      </c>
      <c r="N553" s="53" t="n"/>
      <c r="O553" s="53" t="n"/>
      <c r="P553" s="54" t="n"/>
      <c r="Q553" s="55" t="n"/>
      <c r="R553" s="56">
        <f>IF(AND(N(P553)&gt;0,N(Q553)&gt;0),Q553/P553,"")</f>
        <v/>
      </c>
      <c r="S553" s="53" t="n"/>
      <c r="T553" s="53" t="n"/>
      <c r="U553" s="44">
        <f>IF(OR(N(S553)=0,N('Ustawienia'!$B$19)=0),"",IFERROR("Z"&amp;MATCH(S553,'Ustawienia'!$C$23:$C$27,1),"&lt;Z1"))</f>
        <v/>
      </c>
      <c r="V553" s="53" t="n"/>
      <c r="W553" s="44">
        <f>IF(AND(N(V553)&gt;0,N(Q553)&gt;0),ROUND(V553*Q553*1440,0),"")</f>
        <v/>
      </c>
      <c r="X553" s="53" t="n"/>
      <c r="Y553" s="53" t="n"/>
      <c r="Z553" s="53" t="n"/>
      <c r="AA553" s="57" t="n"/>
      <c r="AB553" s="53" t="n"/>
      <c r="AC553" s="58" t="n"/>
      <c r="AD553" s="57" t="n"/>
      <c r="AE553" s="53" t="n"/>
      <c r="AF553" s="58" t="n"/>
      <c r="AG553" s="53" t="n"/>
      <c r="AH553" s="58" t="n"/>
      <c r="AI553" s="58" t="n"/>
      <c r="AJ553" s="48" t="n"/>
    </row>
    <row r="554" outlineLevel="1">
      <c r="A554" s="59" t="n">
        <v>46796</v>
      </c>
      <c r="B554" s="60">
        <f>CHOOSE(WEEKDAY(A554,2),"pon","wt","śr","czw","pt","sob","ndz")</f>
        <v/>
      </c>
      <c r="C554" s="61">
        <f>A554-WEEKDAY(A554,2)+1</f>
        <v/>
      </c>
      <c r="D554" s="60">
        <f>YEAR(A554)&amp;"-"&amp;TEXT(MONTH(A554),"00")</f>
        <v/>
      </c>
      <c r="E554" s="62">
        <f>SUMIFS($M$4:$M$1200,$C$4:$C$1200,$C554)</f>
        <v/>
      </c>
      <c r="F554" s="62">
        <f>SUMIFS($P$4:$P$1200,$C$4:$C$1200,$C554)</f>
        <v/>
      </c>
      <c r="G554" s="63" t="n"/>
      <c r="H554" s="64" t="n"/>
      <c r="I554" s="65" t="n"/>
      <c r="J554" s="63" t="n"/>
      <c r="K554" s="66">
        <f>IF(AND(H554="",I554="",COUNTIF('Zmiany planu'!$C$4:$C$1000,$A554)=0),"",1+COUNTIF('Zmiany planu'!$C$4:$C$1000,$A554))</f>
        <v/>
      </c>
      <c r="L554" s="67">
        <f>IF(COUNTIF('Zmiany planu'!$C$4:$C$1000,$A554)=0,IF(H554="","",H554),INDEX('Zmiany planu'!$G$4:$G$1000,MATCH(INT($A554)&amp;"#"&amp;COUNTIF('Zmiany planu'!$C$4:$C$1000,$A554),'Zmiany planu'!$L$4:$L$1000,0))&amp;"")</f>
        <v/>
      </c>
      <c r="M554" s="68">
        <f>IF(COUNTIF('Zmiany planu'!$C$4:$C$1000,$A554)=0,IF(I554="","",I554),IF(INDEX('Zmiany planu'!$H$4:$H$1000,MATCH(INT($A554)&amp;"#"&amp;COUNTIF('Zmiany planu'!$C$4:$C$1000,$A554),'Zmiany planu'!$L$4:$L$1000,0))="",0,INDEX('Zmiany planu'!$H$4:$H$1000,MATCH(INT($A554)&amp;"#"&amp;COUNTIF('Zmiany planu'!$C$4:$C$1000,$A554),'Zmiany planu'!$L$4:$L$1000,0))))</f>
        <v/>
      </c>
      <c r="N554" s="69" t="n"/>
      <c r="O554" s="69" t="n"/>
      <c r="P554" s="70" t="n"/>
      <c r="Q554" s="71" t="n"/>
      <c r="R554" s="72">
        <f>IF(AND(N(P554)&gt;0,N(Q554)&gt;0),Q554/P554,"")</f>
        <v/>
      </c>
      <c r="S554" s="69" t="n"/>
      <c r="T554" s="69" t="n"/>
      <c r="U554" s="60">
        <f>IF(OR(N(S554)=0,N('Ustawienia'!$B$19)=0),"",IFERROR("Z"&amp;MATCH(S554,'Ustawienia'!$C$23:$C$27,1),"&lt;Z1"))</f>
        <v/>
      </c>
      <c r="V554" s="69" t="n"/>
      <c r="W554" s="60">
        <f>IF(AND(N(V554)&gt;0,N(Q554)&gt;0),ROUND(V554*Q554*1440,0),"")</f>
        <v/>
      </c>
      <c r="X554" s="69" t="n"/>
      <c r="Y554" s="69" t="n"/>
      <c r="Z554" s="69" t="n"/>
      <c r="AA554" s="73" t="n"/>
      <c r="AB554" s="69" t="n"/>
      <c r="AC554" s="74" t="n"/>
      <c r="AD554" s="73" t="n"/>
      <c r="AE554" s="69" t="n"/>
      <c r="AF554" s="74" t="n"/>
      <c r="AG554" s="69" t="n"/>
      <c r="AH554" s="74" t="n"/>
      <c r="AI554" s="74" t="n"/>
      <c r="AJ554" s="64" t="n"/>
    </row>
    <row r="555" outlineLevel="1">
      <c r="A555" s="43" t="n">
        <v>46797</v>
      </c>
      <c r="B555" s="44">
        <f>CHOOSE(WEEKDAY(A555,2),"pon","wt","śr","czw","pt","sob","ndz")</f>
        <v/>
      </c>
      <c r="C555" s="45">
        <f>A555-WEEKDAY(A555,2)+1</f>
        <v/>
      </c>
      <c r="D555" s="44">
        <f>YEAR(A555)&amp;"-"&amp;TEXT(MONTH(A555),"00")</f>
        <v/>
      </c>
      <c r="E555" s="46" t="n"/>
      <c r="F555" s="46" t="n"/>
      <c r="G555" s="47" t="n"/>
      <c r="H555" s="48" t="n"/>
      <c r="I555" s="49" t="n"/>
      <c r="J555" s="47" t="n"/>
      <c r="K555" s="50">
        <f>IF(AND(H555="",I555="",COUNTIF('Zmiany planu'!$C$4:$C$1000,$A555)=0),"",1+COUNTIF('Zmiany planu'!$C$4:$C$1000,$A555))</f>
        <v/>
      </c>
      <c r="L555" s="51">
        <f>IF(COUNTIF('Zmiany planu'!$C$4:$C$1000,$A555)=0,IF(H555="","",H555),INDEX('Zmiany planu'!$G$4:$G$1000,MATCH(INT($A555)&amp;"#"&amp;COUNTIF('Zmiany planu'!$C$4:$C$1000,$A555),'Zmiany planu'!$L$4:$L$1000,0))&amp;"")</f>
        <v/>
      </c>
      <c r="M555" s="52">
        <f>IF(COUNTIF('Zmiany planu'!$C$4:$C$1000,$A555)=0,IF(I555="","",I555),IF(INDEX('Zmiany planu'!$H$4:$H$1000,MATCH(INT($A555)&amp;"#"&amp;COUNTIF('Zmiany planu'!$C$4:$C$1000,$A555),'Zmiany planu'!$L$4:$L$1000,0))="",0,INDEX('Zmiany planu'!$H$4:$H$1000,MATCH(INT($A555)&amp;"#"&amp;COUNTIF('Zmiany planu'!$C$4:$C$1000,$A555),'Zmiany planu'!$L$4:$L$1000,0))))</f>
        <v/>
      </c>
      <c r="N555" s="53" t="n"/>
      <c r="O555" s="53" t="n"/>
      <c r="P555" s="54" t="n"/>
      <c r="Q555" s="55" t="n"/>
      <c r="R555" s="56">
        <f>IF(AND(N(P555)&gt;0,N(Q555)&gt;0),Q555/P555,"")</f>
        <v/>
      </c>
      <c r="S555" s="53" t="n"/>
      <c r="T555" s="53" t="n"/>
      <c r="U555" s="44">
        <f>IF(OR(N(S555)=0,N('Ustawienia'!$B$19)=0),"",IFERROR("Z"&amp;MATCH(S555,'Ustawienia'!$C$23:$C$27,1),"&lt;Z1"))</f>
        <v/>
      </c>
      <c r="V555" s="53" t="n"/>
      <c r="W555" s="44">
        <f>IF(AND(N(V555)&gt;0,N(Q555)&gt;0),ROUND(V555*Q555*1440,0),"")</f>
        <v/>
      </c>
      <c r="X555" s="53" t="n"/>
      <c r="Y555" s="53" t="n"/>
      <c r="Z555" s="53" t="n"/>
      <c r="AA555" s="57" t="n"/>
      <c r="AB555" s="53" t="n"/>
      <c r="AC555" s="58" t="n"/>
      <c r="AD555" s="57" t="n"/>
      <c r="AE555" s="53" t="n"/>
      <c r="AF555" s="58" t="n"/>
      <c r="AG555" s="53" t="n"/>
      <c r="AH555" s="58" t="n"/>
      <c r="AI555" s="58" t="n"/>
      <c r="AJ555" s="48" t="n"/>
    </row>
    <row r="556" outlineLevel="1">
      <c r="A556" s="43" t="n">
        <v>46798</v>
      </c>
      <c r="B556" s="44">
        <f>CHOOSE(WEEKDAY(A556,2),"pon","wt","śr","czw","pt","sob","ndz")</f>
        <v/>
      </c>
      <c r="C556" s="45">
        <f>A556-WEEKDAY(A556,2)+1</f>
        <v/>
      </c>
      <c r="D556" s="44">
        <f>YEAR(A556)&amp;"-"&amp;TEXT(MONTH(A556),"00")</f>
        <v/>
      </c>
      <c r="E556" s="46" t="n"/>
      <c r="F556" s="46" t="n"/>
      <c r="G556" s="47" t="n"/>
      <c r="H556" s="48" t="n"/>
      <c r="I556" s="49" t="n"/>
      <c r="J556" s="47" t="n"/>
      <c r="K556" s="50">
        <f>IF(AND(H556="",I556="",COUNTIF('Zmiany planu'!$C$4:$C$1000,$A556)=0),"",1+COUNTIF('Zmiany planu'!$C$4:$C$1000,$A556))</f>
        <v/>
      </c>
      <c r="L556" s="51">
        <f>IF(COUNTIF('Zmiany planu'!$C$4:$C$1000,$A556)=0,IF(H556="","",H556),INDEX('Zmiany planu'!$G$4:$G$1000,MATCH(INT($A556)&amp;"#"&amp;COUNTIF('Zmiany planu'!$C$4:$C$1000,$A556),'Zmiany planu'!$L$4:$L$1000,0))&amp;"")</f>
        <v/>
      </c>
      <c r="M556" s="52">
        <f>IF(COUNTIF('Zmiany planu'!$C$4:$C$1000,$A556)=0,IF(I556="","",I556),IF(INDEX('Zmiany planu'!$H$4:$H$1000,MATCH(INT($A556)&amp;"#"&amp;COUNTIF('Zmiany planu'!$C$4:$C$1000,$A556),'Zmiany planu'!$L$4:$L$1000,0))="",0,INDEX('Zmiany planu'!$H$4:$H$1000,MATCH(INT($A556)&amp;"#"&amp;COUNTIF('Zmiany planu'!$C$4:$C$1000,$A556),'Zmiany planu'!$L$4:$L$1000,0))))</f>
        <v/>
      </c>
      <c r="N556" s="53" t="n"/>
      <c r="O556" s="53" t="n"/>
      <c r="P556" s="54" t="n"/>
      <c r="Q556" s="55" t="n"/>
      <c r="R556" s="56">
        <f>IF(AND(N(P556)&gt;0,N(Q556)&gt;0),Q556/P556,"")</f>
        <v/>
      </c>
      <c r="S556" s="53" t="n"/>
      <c r="T556" s="53" t="n"/>
      <c r="U556" s="44">
        <f>IF(OR(N(S556)=0,N('Ustawienia'!$B$19)=0),"",IFERROR("Z"&amp;MATCH(S556,'Ustawienia'!$C$23:$C$27,1),"&lt;Z1"))</f>
        <v/>
      </c>
      <c r="V556" s="53" t="n"/>
      <c r="W556" s="44">
        <f>IF(AND(N(V556)&gt;0,N(Q556)&gt;0),ROUND(V556*Q556*1440,0),"")</f>
        <v/>
      </c>
      <c r="X556" s="53" t="n"/>
      <c r="Y556" s="53" t="n"/>
      <c r="Z556" s="53" t="n"/>
      <c r="AA556" s="57" t="n"/>
      <c r="AB556" s="53" t="n"/>
      <c r="AC556" s="58" t="n"/>
      <c r="AD556" s="57" t="n"/>
      <c r="AE556" s="53" t="n"/>
      <c r="AF556" s="58" t="n"/>
      <c r="AG556" s="53" t="n"/>
      <c r="AH556" s="58" t="n"/>
      <c r="AI556" s="58" t="n"/>
      <c r="AJ556" s="48" t="n"/>
    </row>
    <row r="557" outlineLevel="1">
      <c r="A557" s="43" t="n">
        <v>46799</v>
      </c>
      <c r="B557" s="44">
        <f>CHOOSE(WEEKDAY(A557,2),"pon","wt","śr","czw","pt","sob","ndz")</f>
        <v/>
      </c>
      <c r="C557" s="45">
        <f>A557-WEEKDAY(A557,2)+1</f>
        <v/>
      </c>
      <c r="D557" s="44">
        <f>YEAR(A557)&amp;"-"&amp;TEXT(MONTH(A557),"00")</f>
        <v/>
      </c>
      <c r="E557" s="46" t="n"/>
      <c r="F557" s="46" t="n"/>
      <c r="G557" s="47" t="n"/>
      <c r="H557" s="48" t="n"/>
      <c r="I557" s="49" t="n"/>
      <c r="J557" s="47" t="n"/>
      <c r="K557" s="50">
        <f>IF(AND(H557="",I557="",COUNTIF('Zmiany planu'!$C$4:$C$1000,$A557)=0),"",1+COUNTIF('Zmiany planu'!$C$4:$C$1000,$A557))</f>
        <v/>
      </c>
      <c r="L557" s="51">
        <f>IF(COUNTIF('Zmiany planu'!$C$4:$C$1000,$A557)=0,IF(H557="","",H557),INDEX('Zmiany planu'!$G$4:$G$1000,MATCH(INT($A557)&amp;"#"&amp;COUNTIF('Zmiany planu'!$C$4:$C$1000,$A557),'Zmiany planu'!$L$4:$L$1000,0))&amp;"")</f>
        <v/>
      </c>
      <c r="M557" s="52">
        <f>IF(COUNTIF('Zmiany planu'!$C$4:$C$1000,$A557)=0,IF(I557="","",I557),IF(INDEX('Zmiany planu'!$H$4:$H$1000,MATCH(INT($A557)&amp;"#"&amp;COUNTIF('Zmiany planu'!$C$4:$C$1000,$A557),'Zmiany planu'!$L$4:$L$1000,0))="",0,INDEX('Zmiany planu'!$H$4:$H$1000,MATCH(INT($A557)&amp;"#"&amp;COUNTIF('Zmiany planu'!$C$4:$C$1000,$A557),'Zmiany planu'!$L$4:$L$1000,0))))</f>
        <v/>
      </c>
      <c r="N557" s="53" t="n"/>
      <c r="O557" s="53" t="n"/>
      <c r="P557" s="54" t="n"/>
      <c r="Q557" s="55" t="n"/>
      <c r="R557" s="56">
        <f>IF(AND(N(P557)&gt;0,N(Q557)&gt;0),Q557/P557,"")</f>
        <v/>
      </c>
      <c r="S557" s="53" t="n"/>
      <c r="T557" s="53" t="n"/>
      <c r="U557" s="44">
        <f>IF(OR(N(S557)=0,N('Ustawienia'!$B$19)=0),"",IFERROR("Z"&amp;MATCH(S557,'Ustawienia'!$C$23:$C$27,1),"&lt;Z1"))</f>
        <v/>
      </c>
      <c r="V557" s="53" t="n"/>
      <c r="W557" s="44">
        <f>IF(AND(N(V557)&gt;0,N(Q557)&gt;0),ROUND(V557*Q557*1440,0),"")</f>
        <v/>
      </c>
      <c r="X557" s="53" t="n"/>
      <c r="Y557" s="53" t="n"/>
      <c r="Z557" s="53" t="n"/>
      <c r="AA557" s="57" t="n"/>
      <c r="AB557" s="53" t="n"/>
      <c r="AC557" s="58" t="n"/>
      <c r="AD557" s="57" t="n"/>
      <c r="AE557" s="53" t="n"/>
      <c r="AF557" s="58" t="n"/>
      <c r="AG557" s="53" t="n"/>
      <c r="AH557" s="58" t="n"/>
      <c r="AI557" s="58" t="n"/>
      <c r="AJ557" s="48" t="n"/>
    </row>
    <row r="558" outlineLevel="1">
      <c r="A558" s="43" t="n">
        <v>46800</v>
      </c>
      <c r="B558" s="44">
        <f>CHOOSE(WEEKDAY(A558,2),"pon","wt","śr","czw","pt","sob","ndz")</f>
        <v/>
      </c>
      <c r="C558" s="45">
        <f>A558-WEEKDAY(A558,2)+1</f>
        <v/>
      </c>
      <c r="D558" s="44">
        <f>YEAR(A558)&amp;"-"&amp;TEXT(MONTH(A558),"00")</f>
        <v/>
      </c>
      <c r="E558" s="46" t="n"/>
      <c r="F558" s="46" t="n"/>
      <c r="G558" s="47" t="n"/>
      <c r="H558" s="48" t="n"/>
      <c r="I558" s="49" t="n"/>
      <c r="J558" s="47" t="n"/>
      <c r="K558" s="50">
        <f>IF(AND(H558="",I558="",COUNTIF('Zmiany planu'!$C$4:$C$1000,$A558)=0),"",1+COUNTIF('Zmiany planu'!$C$4:$C$1000,$A558))</f>
        <v/>
      </c>
      <c r="L558" s="51">
        <f>IF(COUNTIF('Zmiany planu'!$C$4:$C$1000,$A558)=0,IF(H558="","",H558),INDEX('Zmiany planu'!$G$4:$G$1000,MATCH(INT($A558)&amp;"#"&amp;COUNTIF('Zmiany planu'!$C$4:$C$1000,$A558),'Zmiany planu'!$L$4:$L$1000,0))&amp;"")</f>
        <v/>
      </c>
      <c r="M558" s="52">
        <f>IF(COUNTIF('Zmiany planu'!$C$4:$C$1000,$A558)=0,IF(I558="","",I558),IF(INDEX('Zmiany planu'!$H$4:$H$1000,MATCH(INT($A558)&amp;"#"&amp;COUNTIF('Zmiany planu'!$C$4:$C$1000,$A558),'Zmiany planu'!$L$4:$L$1000,0))="",0,INDEX('Zmiany planu'!$H$4:$H$1000,MATCH(INT($A558)&amp;"#"&amp;COUNTIF('Zmiany planu'!$C$4:$C$1000,$A558),'Zmiany planu'!$L$4:$L$1000,0))))</f>
        <v/>
      </c>
      <c r="N558" s="53" t="n"/>
      <c r="O558" s="53" t="n"/>
      <c r="P558" s="54" t="n"/>
      <c r="Q558" s="55" t="n"/>
      <c r="R558" s="56">
        <f>IF(AND(N(P558)&gt;0,N(Q558)&gt;0),Q558/P558,"")</f>
        <v/>
      </c>
      <c r="S558" s="53" t="n"/>
      <c r="T558" s="53" t="n"/>
      <c r="U558" s="44">
        <f>IF(OR(N(S558)=0,N('Ustawienia'!$B$19)=0),"",IFERROR("Z"&amp;MATCH(S558,'Ustawienia'!$C$23:$C$27,1),"&lt;Z1"))</f>
        <v/>
      </c>
      <c r="V558" s="53" t="n"/>
      <c r="W558" s="44">
        <f>IF(AND(N(V558)&gt;0,N(Q558)&gt;0),ROUND(V558*Q558*1440,0),"")</f>
        <v/>
      </c>
      <c r="X558" s="53" t="n"/>
      <c r="Y558" s="53" t="n"/>
      <c r="Z558" s="53" t="n"/>
      <c r="AA558" s="57" t="n"/>
      <c r="AB558" s="53" t="n"/>
      <c r="AC558" s="58" t="n"/>
      <c r="AD558" s="57" t="n"/>
      <c r="AE558" s="53" t="n"/>
      <c r="AF558" s="58" t="n"/>
      <c r="AG558" s="53" t="n"/>
      <c r="AH558" s="58" t="n"/>
      <c r="AI558" s="58" t="n"/>
      <c r="AJ558" s="48" t="n"/>
    </row>
    <row r="559" outlineLevel="1">
      <c r="A559" s="43" t="n">
        <v>46801</v>
      </c>
      <c r="B559" s="44">
        <f>CHOOSE(WEEKDAY(A559,2),"pon","wt","śr","czw","pt","sob","ndz")</f>
        <v/>
      </c>
      <c r="C559" s="45">
        <f>A559-WEEKDAY(A559,2)+1</f>
        <v/>
      </c>
      <c r="D559" s="44">
        <f>YEAR(A559)&amp;"-"&amp;TEXT(MONTH(A559),"00")</f>
        <v/>
      </c>
      <c r="E559" s="46" t="n"/>
      <c r="F559" s="46" t="n"/>
      <c r="G559" s="47" t="n"/>
      <c r="H559" s="48" t="n"/>
      <c r="I559" s="49" t="n"/>
      <c r="J559" s="47" t="n"/>
      <c r="K559" s="50">
        <f>IF(AND(H559="",I559="",COUNTIF('Zmiany planu'!$C$4:$C$1000,$A559)=0),"",1+COUNTIF('Zmiany planu'!$C$4:$C$1000,$A559))</f>
        <v/>
      </c>
      <c r="L559" s="51">
        <f>IF(COUNTIF('Zmiany planu'!$C$4:$C$1000,$A559)=0,IF(H559="","",H559),INDEX('Zmiany planu'!$G$4:$G$1000,MATCH(INT($A559)&amp;"#"&amp;COUNTIF('Zmiany planu'!$C$4:$C$1000,$A559),'Zmiany planu'!$L$4:$L$1000,0))&amp;"")</f>
        <v/>
      </c>
      <c r="M559" s="52">
        <f>IF(COUNTIF('Zmiany planu'!$C$4:$C$1000,$A559)=0,IF(I559="","",I559),IF(INDEX('Zmiany planu'!$H$4:$H$1000,MATCH(INT($A559)&amp;"#"&amp;COUNTIF('Zmiany planu'!$C$4:$C$1000,$A559),'Zmiany planu'!$L$4:$L$1000,0))="",0,INDEX('Zmiany planu'!$H$4:$H$1000,MATCH(INT($A559)&amp;"#"&amp;COUNTIF('Zmiany planu'!$C$4:$C$1000,$A559),'Zmiany planu'!$L$4:$L$1000,0))))</f>
        <v/>
      </c>
      <c r="N559" s="53" t="n"/>
      <c r="O559" s="53" t="n"/>
      <c r="P559" s="54" t="n"/>
      <c r="Q559" s="55" t="n"/>
      <c r="R559" s="56">
        <f>IF(AND(N(P559)&gt;0,N(Q559)&gt;0),Q559/P559,"")</f>
        <v/>
      </c>
      <c r="S559" s="53" t="n"/>
      <c r="T559" s="53" t="n"/>
      <c r="U559" s="44">
        <f>IF(OR(N(S559)=0,N('Ustawienia'!$B$19)=0),"",IFERROR("Z"&amp;MATCH(S559,'Ustawienia'!$C$23:$C$27,1),"&lt;Z1"))</f>
        <v/>
      </c>
      <c r="V559" s="53" t="n"/>
      <c r="W559" s="44">
        <f>IF(AND(N(V559)&gt;0,N(Q559)&gt;0),ROUND(V559*Q559*1440,0),"")</f>
        <v/>
      </c>
      <c r="X559" s="53" t="n"/>
      <c r="Y559" s="53" t="n"/>
      <c r="Z559" s="53" t="n"/>
      <c r="AA559" s="57" t="n"/>
      <c r="AB559" s="53" t="n"/>
      <c r="AC559" s="58" t="n"/>
      <c r="AD559" s="57" t="n"/>
      <c r="AE559" s="53" t="n"/>
      <c r="AF559" s="58" t="n"/>
      <c r="AG559" s="53" t="n"/>
      <c r="AH559" s="58" t="n"/>
      <c r="AI559" s="58" t="n"/>
      <c r="AJ559" s="48" t="n"/>
    </row>
    <row r="560" outlineLevel="1">
      <c r="A560" s="43" t="n">
        <v>46802</v>
      </c>
      <c r="B560" s="44">
        <f>CHOOSE(WEEKDAY(A560,2),"pon","wt","śr","czw","pt","sob","ndz")</f>
        <v/>
      </c>
      <c r="C560" s="45">
        <f>A560-WEEKDAY(A560,2)+1</f>
        <v/>
      </c>
      <c r="D560" s="44">
        <f>YEAR(A560)&amp;"-"&amp;TEXT(MONTH(A560),"00")</f>
        <v/>
      </c>
      <c r="E560" s="46" t="n"/>
      <c r="F560" s="46" t="n"/>
      <c r="G560" s="47" t="n"/>
      <c r="H560" s="48" t="n"/>
      <c r="I560" s="49" t="n"/>
      <c r="J560" s="47" t="n"/>
      <c r="K560" s="50">
        <f>IF(AND(H560="",I560="",COUNTIF('Zmiany planu'!$C$4:$C$1000,$A560)=0),"",1+COUNTIF('Zmiany planu'!$C$4:$C$1000,$A560))</f>
        <v/>
      </c>
      <c r="L560" s="51">
        <f>IF(COUNTIF('Zmiany planu'!$C$4:$C$1000,$A560)=0,IF(H560="","",H560),INDEX('Zmiany planu'!$G$4:$G$1000,MATCH(INT($A560)&amp;"#"&amp;COUNTIF('Zmiany planu'!$C$4:$C$1000,$A560),'Zmiany planu'!$L$4:$L$1000,0))&amp;"")</f>
        <v/>
      </c>
      <c r="M560" s="52">
        <f>IF(COUNTIF('Zmiany planu'!$C$4:$C$1000,$A560)=0,IF(I560="","",I560),IF(INDEX('Zmiany planu'!$H$4:$H$1000,MATCH(INT($A560)&amp;"#"&amp;COUNTIF('Zmiany planu'!$C$4:$C$1000,$A560),'Zmiany planu'!$L$4:$L$1000,0))="",0,INDEX('Zmiany planu'!$H$4:$H$1000,MATCH(INT($A560)&amp;"#"&amp;COUNTIF('Zmiany planu'!$C$4:$C$1000,$A560),'Zmiany planu'!$L$4:$L$1000,0))))</f>
        <v/>
      </c>
      <c r="N560" s="53" t="n"/>
      <c r="O560" s="53" t="n"/>
      <c r="P560" s="54" t="n"/>
      <c r="Q560" s="55" t="n"/>
      <c r="R560" s="56">
        <f>IF(AND(N(P560)&gt;0,N(Q560)&gt;0),Q560/P560,"")</f>
        <v/>
      </c>
      <c r="S560" s="53" t="n"/>
      <c r="T560" s="53" t="n"/>
      <c r="U560" s="44">
        <f>IF(OR(N(S560)=0,N('Ustawienia'!$B$19)=0),"",IFERROR("Z"&amp;MATCH(S560,'Ustawienia'!$C$23:$C$27,1),"&lt;Z1"))</f>
        <v/>
      </c>
      <c r="V560" s="53" t="n"/>
      <c r="W560" s="44">
        <f>IF(AND(N(V560)&gt;0,N(Q560)&gt;0),ROUND(V560*Q560*1440,0),"")</f>
        <v/>
      </c>
      <c r="X560" s="53" t="n"/>
      <c r="Y560" s="53" t="n"/>
      <c r="Z560" s="53" t="n"/>
      <c r="AA560" s="57" t="n"/>
      <c r="AB560" s="53" t="n"/>
      <c r="AC560" s="58" t="n"/>
      <c r="AD560" s="57" t="n"/>
      <c r="AE560" s="53" t="n"/>
      <c r="AF560" s="58" t="n"/>
      <c r="AG560" s="53" t="n"/>
      <c r="AH560" s="58" t="n"/>
      <c r="AI560" s="58" t="n"/>
      <c r="AJ560" s="48" t="n"/>
    </row>
    <row r="561" outlineLevel="1">
      <c r="A561" s="59" t="n">
        <v>46803</v>
      </c>
      <c r="B561" s="60">
        <f>CHOOSE(WEEKDAY(A561,2),"pon","wt","śr","czw","pt","sob","ndz")</f>
        <v/>
      </c>
      <c r="C561" s="61">
        <f>A561-WEEKDAY(A561,2)+1</f>
        <v/>
      </c>
      <c r="D561" s="60">
        <f>YEAR(A561)&amp;"-"&amp;TEXT(MONTH(A561),"00")</f>
        <v/>
      </c>
      <c r="E561" s="62">
        <f>SUMIFS($M$4:$M$1200,$C$4:$C$1200,$C561)</f>
        <v/>
      </c>
      <c r="F561" s="62">
        <f>SUMIFS($P$4:$P$1200,$C$4:$C$1200,$C561)</f>
        <v/>
      </c>
      <c r="G561" s="63" t="n"/>
      <c r="H561" s="64" t="n"/>
      <c r="I561" s="65" t="n"/>
      <c r="J561" s="63" t="n"/>
      <c r="K561" s="66">
        <f>IF(AND(H561="",I561="",COUNTIF('Zmiany planu'!$C$4:$C$1000,$A561)=0),"",1+COUNTIF('Zmiany planu'!$C$4:$C$1000,$A561))</f>
        <v/>
      </c>
      <c r="L561" s="67">
        <f>IF(COUNTIF('Zmiany planu'!$C$4:$C$1000,$A561)=0,IF(H561="","",H561),INDEX('Zmiany planu'!$G$4:$G$1000,MATCH(INT($A561)&amp;"#"&amp;COUNTIF('Zmiany planu'!$C$4:$C$1000,$A561),'Zmiany planu'!$L$4:$L$1000,0))&amp;"")</f>
        <v/>
      </c>
      <c r="M561" s="68">
        <f>IF(COUNTIF('Zmiany planu'!$C$4:$C$1000,$A561)=0,IF(I561="","",I561),IF(INDEX('Zmiany planu'!$H$4:$H$1000,MATCH(INT($A561)&amp;"#"&amp;COUNTIF('Zmiany planu'!$C$4:$C$1000,$A561),'Zmiany planu'!$L$4:$L$1000,0))="",0,INDEX('Zmiany planu'!$H$4:$H$1000,MATCH(INT($A561)&amp;"#"&amp;COUNTIF('Zmiany planu'!$C$4:$C$1000,$A561),'Zmiany planu'!$L$4:$L$1000,0))))</f>
        <v/>
      </c>
      <c r="N561" s="69" t="n"/>
      <c r="O561" s="69" t="n"/>
      <c r="P561" s="70" t="n"/>
      <c r="Q561" s="71" t="n"/>
      <c r="R561" s="72">
        <f>IF(AND(N(P561)&gt;0,N(Q561)&gt;0),Q561/P561,"")</f>
        <v/>
      </c>
      <c r="S561" s="69" t="n"/>
      <c r="T561" s="69" t="n"/>
      <c r="U561" s="60">
        <f>IF(OR(N(S561)=0,N('Ustawienia'!$B$19)=0),"",IFERROR("Z"&amp;MATCH(S561,'Ustawienia'!$C$23:$C$27,1),"&lt;Z1"))</f>
        <v/>
      </c>
      <c r="V561" s="69" t="n"/>
      <c r="W561" s="60">
        <f>IF(AND(N(V561)&gt;0,N(Q561)&gt;0),ROUND(V561*Q561*1440,0),"")</f>
        <v/>
      </c>
      <c r="X561" s="69" t="n"/>
      <c r="Y561" s="69" t="n"/>
      <c r="Z561" s="69" t="n"/>
      <c r="AA561" s="73" t="n"/>
      <c r="AB561" s="69" t="n"/>
      <c r="AC561" s="74" t="n"/>
      <c r="AD561" s="73" t="n"/>
      <c r="AE561" s="69" t="n"/>
      <c r="AF561" s="74" t="n"/>
      <c r="AG561" s="69" t="n"/>
      <c r="AH561" s="74" t="n"/>
      <c r="AI561" s="74" t="n"/>
      <c r="AJ561" s="64" t="n"/>
    </row>
    <row r="562" outlineLevel="1">
      <c r="A562" s="43" t="n">
        <v>46804</v>
      </c>
      <c r="B562" s="44">
        <f>CHOOSE(WEEKDAY(A562,2),"pon","wt","śr","czw","pt","sob","ndz")</f>
        <v/>
      </c>
      <c r="C562" s="45">
        <f>A562-WEEKDAY(A562,2)+1</f>
        <v/>
      </c>
      <c r="D562" s="44">
        <f>YEAR(A562)&amp;"-"&amp;TEXT(MONTH(A562),"00")</f>
        <v/>
      </c>
      <c r="E562" s="46" t="n"/>
      <c r="F562" s="46" t="n"/>
      <c r="G562" s="47" t="n"/>
      <c r="H562" s="48" t="n"/>
      <c r="I562" s="49" t="n"/>
      <c r="J562" s="47" t="n"/>
      <c r="K562" s="50">
        <f>IF(AND(H562="",I562="",COUNTIF('Zmiany planu'!$C$4:$C$1000,$A562)=0),"",1+COUNTIF('Zmiany planu'!$C$4:$C$1000,$A562))</f>
        <v/>
      </c>
      <c r="L562" s="51">
        <f>IF(COUNTIF('Zmiany planu'!$C$4:$C$1000,$A562)=0,IF(H562="","",H562),INDEX('Zmiany planu'!$G$4:$G$1000,MATCH(INT($A562)&amp;"#"&amp;COUNTIF('Zmiany planu'!$C$4:$C$1000,$A562),'Zmiany planu'!$L$4:$L$1000,0))&amp;"")</f>
        <v/>
      </c>
      <c r="M562" s="52">
        <f>IF(COUNTIF('Zmiany planu'!$C$4:$C$1000,$A562)=0,IF(I562="","",I562),IF(INDEX('Zmiany planu'!$H$4:$H$1000,MATCH(INT($A562)&amp;"#"&amp;COUNTIF('Zmiany planu'!$C$4:$C$1000,$A562),'Zmiany planu'!$L$4:$L$1000,0))="",0,INDEX('Zmiany planu'!$H$4:$H$1000,MATCH(INT($A562)&amp;"#"&amp;COUNTIF('Zmiany planu'!$C$4:$C$1000,$A562),'Zmiany planu'!$L$4:$L$1000,0))))</f>
        <v/>
      </c>
      <c r="N562" s="53" t="n"/>
      <c r="O562" s="53" t="n"/>
      <c r="P562" s="54" t="n"/>
      <c r="Q562" s="55" t="n"/>
      <c r="R562" s="56">
        <f>IF(AND(N(P562)&gt;0,N(Q562)&gt;0),Q562/P562,"")</f>
        <v/>
      </c>
      <c r="S562" s="53" t="n"/>
      <c r="T562" s="53" t="n"/>
      <c r="U562" s="44">
        <f>IF(OR(N(S562)=0,N('Ustawienia'!$B$19)=0),"",IFERROR("Z"&amp;MATCH(S562,'Ustawienia'!$C$23:$C$27,1),"&lt;Z1"))</f>
        <v/>
      </c>
      <c r="V562" s="53" t="n"/>
      <c r="W562" s="44">
        <f>IF(AND(N(V562)&gt;0,N(Q562)&gt;0),ROUND(V562*Q562*1440,0),"")</f>
        <v/>
      </c>
      <c r="X562" s="53" t="n"/>
      <c r="Y562" s="53" t="n"/>
      <c r="Z562" s="53" t="n"/>
      <c r="AA562" s="57" t="n"/>
      <c r="AB562" s="53" t="n"/>
      <c r="AC562" s="58" t="n"/>
      <c r="AD562" s="57" t="n"/>
      <c r="AE562" s="53" t="n"/>
      <c r="AF562" s="58" t="n"/>
      <c r="AG562" s="53" t="n"/>
      <c r="AH562" s="58" t="n"/>
      <c r="AI562" s="58" t="n"/>
      <c r="AJ562" s="48" t="n"/>
    </row>
    <row r="563" outlineLevel="1">
      <c r="A563" s="43" t="n">
        <v>46805</v>
      </c>
      <c r="B563" s="44">
        <f>CHOOSE(WEEKDAY(A563,2),"pon","wt","śr","czw","pt","sob","ndz")</f>
        <v/>
      </c>
      <c r="C563" s="45">
        <f>A563-WEEKDAY(A563,2)+1</f>
        <v/>
      </c>
      <c r="D563" s="44">
        <f>YEAR(A563)&amp;"-"&amp;TEXT(MONTH(A563),"00")</f>
        <v/>
      </c>
      <c r="E563" s="46" t="n"/>
      <c r="F563" s="46" t="n"/>
      <c r="G563" s="47" t="n"/>
      <c r="H563" s="48" t="n"/>
      <c r="I563" s="49" t="n"/>
      <c r="J563" s="47" t="n"/>
      <c r="K563" s="50">
        <f>IF(AND(H563="",I563="",COUNTIF('Zmiany planu'!$C$4:$C$1000,$A563)=0),"",1+COUNTIF('Zmiany planu'!$C$4:$C$1000,$A563))</f>
        <v/>
      </c>
      <c r="L563" s="51">
        <f>IF(COUNTIF('Zmiany planu'!$C$4:$C$1000,$A563)=0,IF(H563="","",H563),INDEX('Zmiany planu'!$G$4:$G$1000,MATCH(INT($A563)&amp;"#"&amp;COUNTIF('Zmiany planu'!$C$4:$C$1000,$A563),'Zmiany planu'!$L$4:$L$1000,0))&amp;"")</f>
        <v/>
      </c>
      <c r="M563" s="52">
        <f>IF(COUNTIF('Zmiany planu'!$C$4:$C$1000,$A563)=0,IF(I563="","",I563),IF(INDEX('Zmiany planu'!$H$4:$H$1000,MATCH(INT($A563)&amp;"#"&amp;COUNTIF('Zmiany planu'!$C$4:$C$1000,$A563),'Zmiany planu'!$L$4:$L$1000,0))="",0,INDEX('Zmiany planu'!$H$4:$H$1000,MATCH(INT($A563)&amp;"#"&amp;COUNTIF('Zmiany planu'!$C$4:$C$1000,$A563),'Zmiany planu'!$L$4:$L$1000,0))))</f>
        <v/>
      </c>
      <c r="N563" s="53" t="n"/>
      <c r="O563" s="53" t="n"/>
      <c r="P563" s="54" t="n"/>
      <c r="Q563" s="55" t="n"/>
      <c r="R563" s="56">
        <f>IF(AND(N(P563)&gt;0,N(Q563)&gt;0),Q563/P563,"")</f>
        <v/>
      </c>
      <c r="S563" s="53" t="n"/>
      <c r="T563" s="53" t="n"/>
      <c r="U563" s="44">
        <f>IF(OR(N(S563)=0,N('Ustawienia'!$B$19)=0),"",IFERROR("Z"&amp;MATCH(S563,'Ustawienia'!$C$23:$C$27,1),"&lt;Z1"))</f>
        <v/>
      </c>
      <c r="V563" s="53" t="n"/>
      <c r="W563" s="44">
        <f>IF(AND(N(V563)&gt;0,N(Q563)&gt;0),ROUND(V563*Q563*1440,0),"")</f>
        <v/>
      </c>
      <c r="X563" s="53" t="n"/>
      <c r="Y563" s="53" t="n"/>
      <c r="Z563" s="53" t="n"/>
      <c r="AA563" s="57" t="n"/>
      <c r="AB563" s="53" t="n"/>
      <c r="AC563" s="58" t="n"/>
      <c r="AD563" s="57" t="n"/>
      <c r="AE563" s="53" t="n"/>
      <c r="AF563" s="58" t="n"/>
      <c r="AG563" s="53" t="n"/>
      <c r="AH563" s="58" t="n"/>
      <c r="AI563" s="58" t="n"/>
      <c r="AJ563" s="48" t="n"/>
    </row>
    <row r="564" outlineLevel="1">
      <c r="A564" s="43" t="n">
        <v>46806</v>
      </c>
      <c r="B564" s="44">
        <f>CHOOSE(WEEKDAY(A564,2),"pon","wt","śr","czw","pt","sob","ndz")</f>
        <v/>
      </c>
      <c r="C564" s="45">
        <f>A564-WEEKDAY(A564,2)+1</f>
        <v/>
      </c>
      <c r="D564" s="44">
        <f>YEAR(A564)&amp;"-"&amp;TEXT(MONTH(A564),"00")</f>
        <v/>
      </c>
      <c r="E564" s="46" t="n"/>
      <c r="F564" s="46" t="n"/>
      <c r="G564" s="47" t="n"/>
      <c r="H564" s="48" t="n"/>
      <c r="I564" s="49" t="n"/>
      <c r="J564" s="47" t="n"/>
      <c r="K564" s="50">
        <f>IF(AND(H564="",I564="",COUNTIF('Zmiany planu'!$C$4:$C$1000,$A564)=0),"",1+COUNTIF('Zmiany planu'!$C$4:$C$1000,$A564))</f>
        <v/>
      </c>
      <c r="L564" s="51">
        <f>IF(COUNTIF('Zmiany planu'!$C$4:$C$1000,$A564)=0,IF(H564="","",H564),INDEX('Zmiany planu'!$G$4:$G$1000,MATCH(INT($A564)&amp;"#"&amp;COUNTIF('Zmiany planu'!$C$4:$C$1000,$A564),'Zmiany planu'!$L$4:$L$1000,0))&amp;"")</f>
        <v/>
      </c>
      <c r="M564" s="52">
        <f>IF(COUNTIF('Zmiany planu'!$C$4:$C$1000,$A564)=0,IF(I564="","",I564),IF(INDEX('Zmiany planu'!$H$4:$H$1000,MATCH(INT($A564)&amp;"#"&amp;COUNTIF('Zmiany planu'!$C$4:$C$1000,$A564),'Zmiany planu'!$L$4:$L$1000,0))="",0,INDEX('Zmiany planu'!$H$4:$H$1000,MATCH(INT($A564)&amp;"#"&amp;COUNTIF('Zmiany planu'!$C$4:$C$1000,$A564),'Zmiany planu'!$L$4:$L$1000,0))))</f>
        <v/>
      </c>
      <c r="N564" s="53" t="n"/>
      <c r="O564" s="53" t="n"/>
      <c r="P564" s="54" t="n"/>
      <c r="Q564" s="55" t="n"/>
      <c r="R564" s="56">
        <f>IF(AND(N(P564)&gt;0,N(Q564)&gt;0),Q564/P564,"")</f>
        <v/>
      </c>
      <c r="S564" s="53" t="n"/>
      <c r="T564" s="53" t="n"/>
      <c r="U564" s="44">
        <f>IF(OR(N(S564)=0,N('Ustawienia'!$B$19)=0),"",IFERROR("Z"&amp;MATCH(S564,'Ustawienia'!$C$23:$C$27,1),"&lt;Z1"))</f>
        <v/>
      </c>
      <c r="V564" s="53" t="n"/>
      <c r="W564" s="44">
        <f>IF(AND(N(V564)&gt;0,N(Q564)&gt;0),ROUND(V564*Q564*1440,0),"")</f>
        <v/>
      </c>
      <c r="X564" s="53" t="n"/>
      <c r="Y564" s="53" t="n"/>
      <c r="Z564" s="53" t="n"/>
      <c r="AA564" s="57" t="n"/>
      <c r="AB564" s="53" t="n"/>
      <c r="AC564" s="58" t="n"/>
      <c r="AD564" s="57" t="n"/>
      <c r="AE564" s="53" t="n"/>
      <c r="AF564" s="58" t="n"/>
      <c r="AG564" s="53" t="n"/>
      <c r="AH564" s="58" t="n"/>
      <c r="AI564" s="58" t="n"/>
      <c r="AJ564" s="48" t="n"/>
    </row>
    <row r="565" outlineLevel="1">
      <c r="A565" s="43" t="n">
        <v>46807</v>
      </c>
      <c r="B565" s="44">
        <f>CHOOSE(WEEKDAY(A565,2),"pon","wt","śr","czw","pt","sob","ndz")</f>
        <v/>
      </c>
      <c r="C565" s="45">
        <f>A565-WEEKDAY(A565,2)+1</f>
        <v/>
      </c>
      <c r="D565" s="44">
        <f>YEAR(A565)&amp;"-"&amp;TEXT(MONTH(A565),"00")</f>
        <v/>
      </c>
      <c r="E565" s="46" t="n"/>
      <c r="F565" s="46" t="n"/>
      <c r="G565" s="47" t="n"/>
      <c r="H565" s="48" t="n"/>
      <c r="I565" s="49" t="n"/>
      <c r="J565" s="47" t="n"/>
      <c r="K565" s="50">
        <f>IF(AND(H565="",I565="",COUNTIF('Zmiany planu'!$C$4:$C$1000,$A565)=0),"",1+COUNTIF('Zmiany planu'!$C$4:$C$1000,$A565))</f>
        <v/>
      </c>
      <c r="L565" s="51">
        <f>IF(COUNTIF('Zmiany planu'!$C$4:$C$1000,$A565)=0,IF(H565="","",H565),INDEX('Zmiany planu'!$G$4:$G$1000,MATCH(INT($A565)&amp;"#"&amp;COUNTIF('Zmiany planu'!$C$4:$C$1000,$A565),'Zmiany planu'!$L$4:$L$1000,0))&amp;"")</f>
        <v/>
      </c>
      <c r="M565" s="52">
        <f>IF(COUNTIF('Zmiany planu'!$C$4:$C$1000,$A565)=0,IF(I565="","",I565),IF(INDEX('Zmiany planu'!$H$4:$H$1000,MATCH(INT($A565)&amp;"#"&amp;COUNTIF('Zmiany planu'!$C$4:$C$1000,$A565),'Zmiany planu'!$L$4:$L$1000,0))="",0,INDEX('Zmiany planu'!$H$4:$H$1000,MATCH(INT($A565)&amp;"#"&amp;COUNTIF('Zmiany planu'!$C$4:$C$1000,$A565),'Zmiany planu'!$L$4:$L$1000,0))))</f>
        <v/>
      </c>
      <c r="N565" s="53" t="n"/>
      <c r="O565" s="53" t="n"/>
      <c r="P565" s="54" t="n"/>
      <c r="Q565" s="55" t="n"/>
      <c r="R565" s="56">
        <f>IF(AND(N(P565)&gt;0,N(Q565)&gt;0),Q565/P565,"")</f>
        <v/>
      </c>
      <c r="S565" s="53" t="n"/>
      <c r="T565" s="53" t="n"/>
      <c r="U565" s="44">
        <f>IF(OR(N(S565)=0,N('Ustawienia'!$B$19)=0),"",IFERROR("Z"&amp;MATCH(S565,'Ustawienia'!$C$23:$C$27,1),"&lt;Z1"))</f>
        <v/>
      </c>
      <c r="V565" s="53" t="n"/>
      <c r="W565" s="44">
        <f>IF(AND(N(V565)&gt;0,N(Q565)&gt;0),ROUND(V565*Q565*1440,0),"")</f>
        <v/>
      </c>
      <c r="X565" s="53" t="n"/>
      <c r="Y565" s="53" t="n"/>
      <c r="Z565" s="53" t="n"/>
      <c r="AA565" s="57" t="n"/>
      <c r="AB565" s="53" t="n"/>
      <c r="AC565" s="58" t="n"/>
      <c r="AD565" s="57" t="n"/>
      <c r="AE565" s="53" t="n"/>
      <c r="AF565" s="58" t="n"/>
      <c r="AG565" s="53" t="n"/>
      <c r="AH565" s="58" t="n"/>
      <c r="AI565" s="58" t="n"/>
      <c r="AJ565" s="48" t="n"/>
    </row>
    <row r="566" outlineLevel="1">
      <c r="A566" s="43" t="n">
        <v>46808</v>
      </c>
      <c r="B566" s="44">
        <f>CHOOSE(WEEKDAY(A566,2),"pon","wt","śr","czw","pt","sob","ndz")</f>
        <v/>
      </c>
      <c r="C566" s="45">
        <f>A566-WEEKDAY(A566,2)+1</f>
        <v/>
      </c>
      <c r="D566" s="44">
        <f>YEAR(A566)&amp;"-"&amp;TEXT(MONTH(A566),"00")</f>
        <v/>
      </c>
      <c r="E566" s="46" t="n"/>
      <c r="F566" s="46" t="n"/>
      <c r="G566" s="47" t="n"/>
      <c r="H566" s="48" t="n"/>
      <c r="I566" s="49" t="n"/>
      <c r="J566" s="47" t="n"/>
      <c r="K566" s="50">
        <f>IF(AND(H566="",I566="",COUNTIF('Zmiany planu'!$C$4:$C$1000,$A566)=0),"",1+COUNTIF('Zmiany planu'!$C$4:$C$1000,$A566))</f>
        <v/>
      </c>
      <c r="L566" s="51">
        <f>IF(COUNTIF('Zmiany planu'!$C$4:$C$1000,$A566)=0,IF(H566="","",H566),INDEX('Zmiany planu'!$G$4:$G$1000,MATCH(INT($A566)&amp;"#"&amp;COUNTIF('Zmiany planu'!$C$4:$C$1000,$A566),'Zmiany planu'!$L$4:$L$1000,0))&amp;"")</f>
        <v/>
      </c>
      <c r="M566" s="52">
        <f>IF(COUNTIF('Zmiany planu'!$C$4:$C$1000,$A566)=0,IF(I566="","",I566),IF(INDEX('Zmiany planu'!$H$4:$H$1000,MATCH(INT($A566)&amp;"#"&amp;COUNTIF('Zmiany planu'!$C$4:$C$1000,$A566),'Zmiany planu'!$L$4:$L$1000,0))="",0,INDEX('Zmiany planu'!$H$4:$H$1000,MATCH(INT($A566)&amp;"#"&amp;COUNTIF('Zmiany planu'!$C$4:$C$1000,$A566),'Zmiany planu'!$L$4:$L$1000,0))))</f>
        <v/>
      </c>
      <c r="N566" s="53" t="n"/>
      <c r="O566" s="53" t="n"/>
      <c r="P566" s="54" t="n"/>
      <c r="Q566" s="55" t="n"/>
      <c r="R566" s="56">
        <f>IF(AND(N(P566)&gt;0,N(Q566)&gt;0),Q566/P566,"")</f>
        <v/>
      </c>
      <c r="S566" s="53" t="n"/>
      <c r="T566" s="53" t="n"/>
      <c r="U566" s="44">
        <f>IF(OR(N(S566)=0,N('Ustawienia'!$B$19)=0),"",IFERROR("Z"&amp;MATCH(S566,'Ustawienia'!$C$23:$C$27,1),"&lt;Z1"))</f>
        <v/>
      </c>
      <c r="V566" s="53" t="n"/>
      <c r="W566" s="44">
        <f>IF(AND(N(V566)&gt;0,N(Q566)&gt;0),ROUND(V566*Q566*1440,0),"")</f>
        <v/>
      </c>
      <c r="X566" s="53" t="n"/>
      <c r="Y566" s="53" t="n"/>
      <c r="Z566" s="53" t="n"/>
      <c r="AA566" s="57" t="n"/>
      <c r="AB566" s="53" t="n"/>
      <c r="AC566" s="58" t="n"/>
      <c r="AD566" s="57" t="n"/>
      <c r="AE566" s="53" t="n"/>
      <c r="AF566" s="58" t="n"/>
      <c r="AG566" s="53" t="n"/>
      <c r="AH566" s="58" t="n"/>
      <c r="AI566" s="58" t="n"/>
      <c r="AJ566" s="48" t="n"/>
    </row>
    <row r="567" outlineLevel="1">
      <c r="A567" s="43" t="n">
        <v>46809</v>
      </c>
      <c r="B567" s="44">
        <f>CHOOSE(WEEKDAY(A567,2),"pon","wt","śr","czw","pt","sob","ndz")</f>
        <v/>
      </c>
      <c r="C567" s="45">
        <f>A567-WEEKDAY(A567,2)+1</f>
        <v/>
      </c>
      <c r="D567" s="44">
        <f>YEAR(A567)&amp;"-"&amp;TEXT(MONTH(A567),"00")</f>
        <v/>
      </c>
      <c r="E567" s="46" t="n"/>
      <c r="F567" s="46" t="n"/>
      <c r="G567" s="47" t="n"/>
      <c r="H567" s="48" t="n"/>
      <c r="I567" s="49" t="n"/>
      <c r="J567" s="47" t="n"/>
      <c r="K567" s="50">
        <f>IF(AND(H567="",I567="",COUNTIF('Zmiany planu'!$C$4:$C$1000,$A567)=0),"",1+COUNTIF('Zmiany planu'!$C$4:$C$1000,$A567))</f>
        <v/>
      </c>
      <c r="L567" s="51">
        <f>IF(COUNTIF('Zmiany planu'!$C$4:$C$1000,$A567)=0,IF(H567="","",H567),INDEX('Zmiany planu'!$G$4:$G$1000,MATCH(INT($A567)&amp;"#"&amp;COUNTIF('Zmiany planu'!$C$4:$C$1000,$A567),'Zmiany planu'!$L$4:$L$1000,0))&amp;"")</f>
        <v/>
      </c>
      <c r="M567" s="52">
        <f>IF(COUNTIF('Zmiany planu'!$C$4:$C$1000,$A567)=0,IF(I567="","",I567),IF(INDEX('Zmiany planu'!$H$4:$H$1000,MATCH(INT($A567)&amp;"#"&amp;COUNTIF('Zmiany planu'!$C$4:$C$1000,$A567),'Zmiany planu'!$L$4:$L$1000,0))="",0,INDEX('Zmiany planu'!$H$4:$H$1000,MATCH(INT($A567)&amp;"#"&amp;COUNTIF('Zmiany planu'!$C$4:$C$1000,$A567),'Zmiany planu'!$L$4:$L$1000,0))))</f>
        <v/>
      </c>
      <c r="N567" s="53" t="n"/>
      <c r="O567" s="53" t="n"/>
      <c r="P567" s="54" t="n"/>
      <c r="Q567" s="55" t="n"/>
      <c r="R567" s="56">
        <f>IF(AND(N(P567)&gt;0,N(Q567)&gt;0),Q567/P567,"")</f>
        <v/>
      </c>
      <c r="S567" s="53" t="n"/>
      <c r="T567" s="53" t="n"/>
      <c r="U567" s="44">
        <f>IF(OR(N(S567)=0,N('Ustawienia'!$B$19)=0),"",IFERROR("Z"&amp;MATCH(S567,'Ustawienia'!$C$23:$C$27,1),"&lt;Z1"))</f>
        <v/>
      </c>
      <c r="V567" s="53" t="n"/>
      <c r="W567" s="44">
        <f>IF(AND(N(V567)&gt;0,N(Q567)&gt;0),ROUND(V567*Q567*1440,0),"")</f>
        <v/>
      </c>
      <c r="X567" s="53" t="n"/>
      <c r="Y567" s="53" t="n"/>
      <c r="Z567" s="53" t="n"/>
      <c r="AA567" s="57" t="n"/>
      <c r="AB567" s="53" t="n"/>
      <c r="AC567" s="58" t="n"/>
      <c r="AD567" s="57" t="n"/>
      <c r="AE567" s="53" t="n"/>
      <c r="AF567" s="58" t="n"/>
      <c r="AG567" s="53" t="n"/>
      <c r="AH567" s="58" t="n"/>
      <c r="AI567" s="58" t="n"/>
      <c r="AJ567" s="48" t="n"/>
    </row>
    <row r="568" outlineLevel="1">
      <c r="A568" s="59" t="n">
        <v>46810</v>
      </c>
      <c r="B568" s="60">
        <f>CHOOSE(WEEKDAY(A568,2),"pon","wt","śr","czw","pt","sob","ndz")</f>
        <v/>
      </c>
      <c r="C568" s="61">
        <f>A568-WEEKDAY(A568,2)+1</f>
        <v/>
      </c>
      <c r="D568" s="60">
        <f>YEAR(A568)&amp;"-"&amp;TEXT(MONTH(A568),"00")</f>
        <v/>
      </c>
      <c r="E568" s="62">
        <f>SUMIFS($M$4:$M$1200,$C$4:$C$1200,$C568)</f>
        <v/>
      </c>
      <c r="F568" s="62">
        <f>SUMIFS($P$4:$P$1200,$C$4:$C$1200,$C568)</f>
        <v/>
      </c>
      <c r="G568" s="63" t="n"/>
      <c r="H568" s="64" t="n"/>
      <c r="I568" s="65" t="n"/>
      <c r="J568" s="63" t="n"/>
      <c r="K568" s="66">
        <f>IF(AND(H568="",I568="",COUNTIF('Zmiany planu'!$C$4:$C$1000,$A568)=0),"",1+COUNTIF('Zmiany planu'!$C$4:$C$1000,$A568))</f>
        <v/>
      </c>
      <c r="L568" s="67">
        <f>IF(COUNTIF('Zmiany planu'!$C$4:$C$1000,$A568)=0,IF(H568="","",H568),INDEX('Zmiany planu'!$G$4:$G$1000,MATCH(INT($A568)&amp;"#"&amp;COUNTIF('Zmiany planu'!$C$4:$C$1000,$A568),'Zmiany planu'!$L$4:$L$1000,0))&amp;"")</f>
        <v/>
      </c>
      <c r="M568" s="68">
        <f>IF(COUNTIF('Zmiany planu'!$C$4:$C$1000,$A568)=0,IF(I568="","",I568),IF(INDEX('Zmiany planu'!$H$4:$H$1000,MATCH(INT($A568)&amp;"#"&amp;COUNTIF('Zmiany planu'!$C$4:$C$1000,$A568),'Zmiany planu'!$L$4:$L$1000,0))="",0,INDEX('Zmiany planu'!$H$4:$H$1000,MATCH(INT($A568)&amp;"#"&amp;COUNTIF('Zmiany planu'!$C$4:$C$1000,$A568),'Zmiany planu'!$L$4:$L$1000,0))))</f>
        <v/>
      </c>
      <c r="N568" s="69" t="n"/>
      <c r="O568" s="69" t="n"/>
      <c r="P568" s="70" t="n"/>
      <c r="Q568" s="71" t="n"/>
      <c r="R568" s="72">
        <f>IF(AND(N(P568)&gt;0,N(Q568)&gt;0),Q568/P568,"")</f>
        <v/>
      </c>
      <c r="S568" s="69" t="n"/>
      <c r="T568" s="69" t="n"/>
      <c r="U568" s="60">
        <f>IF(OR(N(S568)=0,N('Ustawienia'!$B$19)=0),"",IFERROR("Z"&amp;MATCH(S568,'Ustawienia'!$C$23:$C$27,1),"&lt;Z1"))</f>
        <v/>
      </c>
      <c r="V568" s="69" t="n"/>
      <c r="W568" s="60">
        <f>IF(AND(N(V568)&gt;0,N(Q568)&gt;0),ROUND(V568*Q568*1440,0),"")</f>
        <v/>
      </c>
      <c r="X568" s="69" t="n"/>
      <c r="Y568" s="69" t="n"/>
      <c r="Z568" s="69" t="n"/>
      <c r="AA568" s="73" t="n"/>
      <c r="AB568" s="69" t="n"/>
      <c r="AC568" s="74" t="n"/>
      <c r="AD568" s="73" t="n"/>
      <c r="AE568" s="69" t="n"/>
      <c r="AF568" s="74" t="n"/>
      <c r="AG568" s="69" t="n"/>
      <c r="AH568" s="74" t="n"/>
      <c r="AI568" s="74" t="n"/>
      <c r="AJ568" s="64" t="n"/>
    </row>
    <row r="569" outlineLevel="1">
      <c r="A569" s="43" t="n">
        <v>46811</v>
      </c>
      <c r="B569" s="44">
        <f>CHOOSE(WEEKDAY(A569,2),"pon","wt","śr","czw","pt","sob","ndz")</f>
        <v/>
      </c>
      <c r="C569" s="45">
        <f>A569-WEEKDAY(A569,2)+1</f>
        <v/>
      </c>
      <c r="D569" s="44">
        <f>YEAR(A569)&amp;"-"&amp;TEXT(MONTH(A569),"00")</f>
        <v/>
      </c>
      <c r="E569" s="46" t="n"/>
      <c r="F569" s="46" t="n"/>
      <c r="G569" s="47" t="n"/>
      <c r="H569" s="48" t="n"/>
      <c r="I569" s="49" t="n"/>
      <c r="J569" s="47" t="n"/>
      <c r="K569" s="50">
        <f>IF(AND(H569="",I569="",COUNTIF('Zmiany planu'!$C$4:$C$1000,$A569)=0),"",1+COUNTIF('Zmiany planu'!$C$4:$C$1000,$A569))</f>
        <v/>
      </c>
      <c r="L569" s="51">
        <f>IF(COUNTIF('Zmiany planu'!$C$4:$C$1000,$A569)=0,IF(H569="","",H569),INDEX('Zmiany planu'!$G$4:$G$1000,MATCH(INT($A569)&amp;"#"&amp;COUNTIF('Zmiany planu'!$C$4:$C$1000,$A569),'Zmiany planu'!$L$4:$L$1000,0))&amp;"")</f>
        <v/>
      </c>
      <c r="M569" s="52">
        <f>IF(COUNTIF('Zmiany planu'!$C$4:$C$1000,$A569)=0,IF(I569="","",I569),IF(INDEX('Zmiany planu'!$H$4:$H$1000,MATCH(INT($A569)&amp;"#"&amp;COUNTIF('Zmiany planu'!$C$4:$C$1000,$A569),'Zmiany planu'!$L$4:$L$1000,0))="",0,INDEX('Zmiany planu'!$H$4:$H$1000,MATCH(INT($A569)&amp;"#"&amp;COUNTIF('Zmiany planu'!$C$4:$C$1000,$A569),'Zmiany planu'!$L$4:$L$1000,0))))</f>
        <v/>
      </c>
      <c r="N569" s="53" t="n"/>
      <c r="O569" s="53" t="n"/>
      <c r="P569" s="54" t="n"/>
      <c r="Q569" s="55" t="n"/>
      <c r="R569" s="56">
        <f>IF(AND(N(P569)&gt;0,N(Q569)&gt;0),Q569/P569,"")</f>
        <v/>
      </c>
      <c r="S569" s="53" t="n"/>
      <c r="T569" s="53" t="n"/>
      <c r="U569" s="44">
        <f>IF(OR(N(S569)=0,N('Ustawienia'!$B$19)=0),"",IFERROR("Z"&amp;MATCH(S569,'Ustawienia'!$C$23:$C$27,1),"&lt;Z1"))</f>
        <v/>
      </c>
      <c r="V569" s="53" t="n"/>
      <c r="W569" s="44">
        <f>IF(AND(N(V569)&gt;0,N(Q569)&gt;0),ROUND(V569*Q569*1440,0),"")</f>
        <v/>
      </c>
      <c r="X569" s="53" t="n"/>
      <c r="Y569" s="53" t="n"/>
      <c r="Z569" s="53" t="n"/>
      <c r="AA569" s="57" t="n"/>
      <c r="AB569" s="53" t="n"/>
      <c r="AC569" s="58" t="n"/>
      <c r="AD569" s="57" t="n"/>
      <c r="AE569" s="53" t="n"/>
      <c r="AF569" s="58" t="n"/>
      <c r="AG569" s="53" t="n"/>
      <c r="AH569" s="58" t="n"/>
      <c r="AI569" s="58" t="n"/>
      <c r="AJ569" s="48" t="n"/>
    </row>
    <row r="570" outlineLevel="1">
      <c r="A570" s="43" t="n">
        <v>46812</v>
      </c>
      <c r="B570" s="44">
        <f>CHOOSE(WEEKDAY(A570,2),"pon","wt","śr","czw","pt","sob","ndz")</f>
        <v/>
      </c>
      <c r="C570" s="45">
        <f>A570-WEEKDAY(A570,2)+1</f>
        <v/>
      </c>
      <c r="D570" s="44">
        <f>YEAR(A570)&amp;"-"&amp;TEXT(MONTH(A570),"00")</f>
        <v/>
      </c>
      <c r="E570" s="46" t="n"/>
      <c r="F570" s="46" t="n"/>
      <c r="G570" s="47" t="n"/>
      <c r="H570" s="48" t="n"/>
      <c r="I570" s="49" t="n"/>
      <c r="J570" s="47" t="n"/>
      <c r="K570" s="50">
        <f>IF(AND(H570="",I570="",COUNTIF('Zmiany planu'!$C$4:$C$1000,$A570)=0),"",1+COUNTIF('Zmiany planu'!$C$4:$C$1000,$A570))</f>
        <v/>
      </c>
      <c r="L570" s="51">
        <f>IF(COUNTIF('Zmiany planu'!$C$4:$C$1000,$A570)=0,IF(H570="","",H570),INDEX('Zmiany planu'!$G$4:$G$1000,MATCH(INT($A570)&amp;"#"&amp;COUNTIF('Zmiany planu'!$C$4:$C$1000,$A570),'Zmiany planu'!$L$4:$L$1000,0))&amp;"")</f>
        <v/>
      </c>
      <c r="M570" s="52">
        <f>IF(COUNTIF('Zmiany planu'!$C$4:$C$1000,$A570)=0,IF(I570="","",I570),IF(INDEX('Zmiany planu'!$H$4:$H$1000,MATCH(INT($A570)&amp;"#"&amp;COUNTIF('Zmiany planu'!$C$4:$C$1000,$A570),'Zmiany planu'!$L$4:$L$1000,0))="",0,INDEX('Zmiany planu'!$H$4:$H$1000,MATCH(INT($A570)&amp;"#"&amp;COUNTIF('Zmiany planu'!$C$4:$C$1000,$A570),'Zmiany planu'!$L$4:$L$1000,0))))</f>
        <v/>
      </c>
      <c r="N570" s="53" t="n"/>
      <c r="O570" s="53" t="n"/>
      <c r="P570" s="54" t="n"/>
      <c r="Q570" s="55" t="n"/>
      <c r="R570" s="56">
        <f>IF(AND(N(P570)&gt;0,N(Q570)&gt;0),Q570/P570,"")</f>
        <v/>
      </c>
      <c r="S570" s="53" t="n"/>
      <c r="T570" s="53" t="n"/>
      <c r="U570" s="44">
        <f>IF(OR(N(S570)=0,N('Ustawienia'!$B$19)=0),"",IFERROR("Z"&amp;MATCH(S570,'Ustawienia'!$C$23:$C$27,1),"&lt;Z1"))</f>
        <v/>
      </c>
      <c r="V570" s="53" t="n"/>
      <c r="W570" s="44">
        <f>IF(AND(N(V570)&gt;0,N(Q570)&gt;0),ROUND(V570*Q570*1440,0),"")</f>
        <v/>
      </c>
      <c r="X570" s="53" t="n"/>
      <c r="Y570" s="53" t="n"/>
      <c r="Z570" s="53" t="n"/>
      <c r="AA570" s="57" t="n"/>
      <c r="AB570" s="53" t="n"/>
      <c r="AC570" s="58" t="n"/>
      <c r="AD570" s="57" t="n"/>
      <c r="AE570" s="53" t="n"/>
      <c r="AF570" s="58" t="n"/>
      <c r="AG570" s="53" t="n"/>
      <c r="AH570" s="58" t="n"/>
      <c r="AI570" s="58" t="n"/>
      <c r="AJ570" s="48" t="n"/>
    </row>
    <row r="571" ht="22" customHeight="1">
      <c r="A571" s="40" t="inlineStr">
        <is>
          <t>03.2028</t>
        </is>
      </c>
      <c r="B571" s="40" t="n"/>
      <c r="C571" s="40" t="n"/>
      <c r="D571" s="40" t="inlineStr">
        <is>
          <t>2028-03</t>
        </is>
      </c>
      <c r="E571" s="41">
        <f>SUMIFS($M$4:$M$1200,$D$4:$D$1200,$D571)</f>
        <v/>
      </c>
      <c r="F571" s="41">
        <f>SUMIFS($P$4:$P$1200,$D$4:$D$1200,$D571)</f>
        <v/>
      </c>
      <c r="G571" s="40" t="n"/>
      <c r="H571" s="42" t="inlineStr">
        <is>
          <t>MARZEC 2028</t>
        </is>
      </c>
      <c r="I571" s="40" t="n"/>
      <c r="J571" s="40" t="n"/>
      <c r="K571" s="40" t="n"/>
      <c r="L571" s="40">
        <f>IF(E571&gt;0,"Realizacja miesiąca: "&amp;ROUND(F571/E571*100,0)&amp;"%  ·  treningi: "&amp;COUNTIFS($D$4:$D$1200,$D571,$P$4:$P$1200,"&gt;0")&amp;"  ·  zmiany planu: "&amp;COUNTIFS('Zmiany planu'!$M$4:$M$1000,$D571),"")</f>
        <v/>
      </c>
      <c r="M571" s="40" t="n"/>
      <c r="N571" s="40" t="n"/>
      <c r="O571" s="40" t="n"/>
      <c r="P571" s="40" t="n"/>
      <c r="Q571" s="40" t="n"/>
      <c r="R571" s="40" t="n"/>
      <c r="S571" s="40" t="n"/>
      <c r="T571" s="40" t="n"/>
      <c r="U571" s="40" t="n"/>
      <c r="V571" s="40" t="n"/>
      <c r="W571" s="40" t="n"/>
      <c r="X571" s="40" t="n"/>
      <c r="Y571" s="40" t="n"/>
      <c r="Z571" s="40" t="n"/>
      <c r="AA571" s="40" t="n"/>
      <c r="AB571" s="40" t="n"/>
      <c r="AC571" s="40" t="n"/>
      <c r="AD571" s="40" t="n"/>
      <c r="AE571" s="40" t="n"/>
      <c r="AF571" s="40" t="n"/>
      <c r="AG571" s="40" t="n"/>
      <c r="AH571" s="40" t="n"/>
      <c r="AI571" s="40" t="n"/>
      <c r="AJ571" s="40" t="n"/>
    </row>
    <row r="572" outlineLevel="1">
      <c r="A572" s="43" t="n">
        <v>46813</v>
      </c>
      <c r="B572" s="44">
        <f>CHOOSE(WEEKDAY(A572,2),"pon","wt","śr","czw","pt","sob","ndz")</f>
        <v/>
      </c>
      <c r="C572" s="45">
        <f>A572-WEEKDAY(A572,2)+1</f>
        <v/>
      </c>
      <c r="D572" s="44">
        <f>YEAR(A572)&amp;"-"&amp;TEXT(MONTH(A572),"00")</f>
        <v/>
      </c>
      <c r="E572" s="46" t="n"/>
      <c r="F572" s="46" t="n"/>
      <c r="G572" s="47" t="n"/>
      <c r="H572" s="48" t="n"/>
      <c r="I572" s="49" t="n"/>
      <c r="J572" s="47" t="n"/>
      <c r="K572" s="50">
        <f>IF(AND(H572="",I572="",COUNTIF('Zmiany planu'!$C$4:$C$1000,$A572)=0),"",1+COUNTIF('Zmiany planu'!$C$4:$C$1000,$A572))</f>
        <v/>
      </c>
      <c r="L572" s="51">
        <f>IF(COUNTIF('Zmiany planu'!$C$4:$C$1000,$A572)=0,IF(H572="","",H572),INDEX('Zmiany planu'!$G$4:$G$1000,MATCH(INT($A572)&amp;"#"&amp;COUNTIF('Zmiany planu'!$C$4:$C$1000,$A572),'Zmiany planu'!$L$4:$L$1000,0))&amp;"")</f>
        <v/>
      </c>
      <c r="M572" s="52">
        <f>IF(COUNTIF('Zmiany planu'!$C$4:$C$1000,$A572)=0,IF(I572="","",I572),IF(INDEX('Zmiany planu'!$H$4:$H$1000,MATCH(INT($A572)&amp;"#"&amp;COUNTIF('Zmiany planu'!$C$4:$C$1000,$A572),'Zmiany planu'!$L$4:$L$1000,0))="",0,INDEX('Zmiany planu'!$H$4:$H$1000,MATCH(INT($A572)&amp;"#"&amp;COUNTIF('Zmiany planu'!$C$4:$C$1000,$A572),'Zmiany planu'!$L$4:$L$1000,0))))</f>
        <v/>
      </c>
      <c r="N572" s="53" t="n"/>
      <c r="O572" s="53" t="n"/>
      <c r="P572" s="54" t="n"/>
      <c r="Q572" s="55" t="n"/>
      <c r="R572" s="56">
        <f>IF(AND(N(P572)&gt;0,N(Q572)&gt;0),Q572/P572,"")</f>
        <v/>
      </c>
      <c r="S572" s="53" t="n"/>
      <c r="T572" s="53" t="n"/>
      <c r="U572" s="44">
        <f>IF(OR(N(S572)=0,N('Ustawienia'!$B$19)=0),"",IFERROR("Z"&amp;MATCH(S572,'Ustawienia'!$C$23:$C$27,1),"&lt;Z1"))</f>
        <v/>
      </c>
      <c r="V572" s="53" t="n"/>
      <c r="W572" s="44">
        <f>IF(AND(N(V572)&gt;0,N(Q572)&gt;0),ROUND(V572*Q572*1440,0),"")</f>
        <v/>
      </c>
      <c r="X572" s="53" t="n"/>
      <c r="Y572" s="53" t="n"/>
      <c r="Z572" s="53" t="n"/>
      <c r="AA572" s="57" t="n"/>
      <c r="AB572" s="53" t="n"/>
      <c r="AC572" s="58" t="n"/>
      <c r="AD572" s="57" t="n"/>
      <c r="AE572" s="53" t="n"/>
      <c r="AF572" s="58" t="n"/>
      <c r="AG572" s="53" t="n"/>
      <c r="AH572" s="58" t="n"/>
      <c r="AI572" s="58" t="n"/>
      <c r="AJ572" s="48" t="n"/>
    </row>
    <row r="573" outlineLevel="1">
      <c r="A573" s="43" t="n">
        <v>46814</v>
      </c>
      <c r="B573" s="44">
        <f>CHOOSE(WEEKDAY(A573,2),"pon","wt","śr","czw","pt","sob","ndz")</f>
        <v/>
      </c>
      <c r="C573" s="45">
        <f>A573-WEEKDAY(A573,2)+1</f>
        <v/>
      </c>
      <c r="D573" s="44">
        <f>YEAR(A573)&amp;"-"&amp;TEXT(MONTH(A573),"00")</f>
        <v/>
      </c>
      <c r="E573" s="46" t="n"/>
      <c r="F573" s="46" t="n"/>
      <c r="G573" s="47" t="n"/>
      <c r="H573" s="48" t="n"/>
      <c r="I573" s="49" t="n"/>
      <c r="J573" s="47" t="n"/>
      <c r="K573" s="50">
        <f>IF(AND(H573="",I573="",COUNTIF('Zmiany planu'!$C$4:$C$1000,$A573)=0),"",1+COUNTIF('Zmiany planu'!$C$4:$C$1000,$A573))</f>
        <v/>
      </c>
      <c r="L573" s="51">
        <f>IF(COUNTIF('Zmiany planu'!$C$4:$C$1000,$A573)=0,IF(H573="","",H573),INDEX('Zmiany planu'!$G$4:$G$1000,MATCH(INT($A573)&amp;"#"&amp;COUNTIF('Zmiany planu'!$C$4:$C$1000,$A573),'Zmiany planu'!$L$4:$L$1000,0))&amp;"")</f>
        <v/>
      </c>
      <c r="M573" s="52">
        <f>IF(COUNTIF('Zmiany planu'!$C$4:$C$1000,$A573)=0,IF(I573="","",I573),IF(INDEX('Zmiany planu'!$H$4:$H$1000,MATCH(INT($A573)&amp;"#"&amp;COUNTIF('Zmiany planu'!$C$4:$C$1000,$A573),'Zmiany planu'!$L$4:$L$1000,0))="",0,INDEX('Zmiany planu'!$H$4:$H$1000,MATCH(INT($A573)&amp;"#"&amp;COUNTIF('Zmiany planu'!$C$4:$C$1000,$A573),'Zmiany planu'!$L$4:$L$1000,0))))</f>
        <v/>
      </c>
      <c r="N573" s="53" t="n"/>
      <c r="O573" s="53" t="n"/>
      <c r="P573" s="54" t="n"/>
      <c r="Q573" s="55" t="n"/>
      <c r="R573" s="56">
        <f>IF(AND(N(P573)&gt;0,N(Q573)&gt;0),Q573/P573,"")</f>
        <v/>
      </c>
      <c r="S573" s="53" t="n"/>
      <c r="T573" s="53" t="n"/>
      <c r="U573" s="44">
        <f>IF(OR(N(S573)=0,N('Ustawienia'!$B$19)=0),"",IFERROR("Z"&amp;MATCH(S573,'Ustawienia'!$C$23:$C$27,1),"&lt;Z1"))</f>
        <v/>
      </c>
      <c r="V573" s="53" t="n"/>
      <c r="W573" s="44">
        <f>IF(AND(N(V573)&gt;0,N(Q573)&gt;0),ROUND(V573*Q573*1440,0),"")</f>
        <v/>
      </c>
      <c r="X573" s="53" t="n"/>
      <c r="Y573" s="53" t="n"/>
      <c r="Z573" s="53" t="n"/>
      <c r="AA573" s="57" t="n"/>
      <c r="AB573" s="53" t="n"/>
      <c r="AC573" s="58" t="n"/>
      <c r="AD573" s="57" t="n"/>
      <c r="AE573" s="53" t="n"/>
      <c r="AF573" s="58" t="n"/>
      <c r="AG573" s="53" t="n"/>
      <c r="AH573" s="58" t="n"/>
      <c r="AI573" s="58" t="n"/>
      <c r="AJ573" s="48" t="n"/>
    </row>
    <row r="574" outlineLevel="1">
      <c r="A574" s="43" t="n">
        <v>46815</v>
      </c>
      <c r="B574" s="44">
        <f>CHOOSE(WEEKDAY(A574,2),"pon","wt","śr","czw","pt","sob","ndz")</f>
        <v/>
      </c>
      <c r="C574" s="45">
        <f>A574-WEEKDAY(A574,2)+1</f>
        <v/>
      </c>
      <c r="D574" s="44">
        <f>YEAR(A574)&amp;"-"&amp;TEXT(MONTH(A574),"00")</f>
        <v/>
      </c>
      <c r="E574" s="46" t="n"/>
      <c r="F574" s="46" t="n"/>
      <c r="G574" s="47" t="n"/>
      <c r="H574" s="48" t="n"/>
      <c r="I574" s="49" t="n"/>
      <c r="J574" s="47" t="n"/>
      <c r="K574" s="50">
        <f>IF(AND(H574="",I574="",COUNTIF('Zmiany planu'!$C$4:$C$1000,$A574)=0),"",1+COUNTIF('Zmiany planu'!$C$4:$C$1000,$A574))</f>
        <v/>
      </c>
      <c r="L574" s="51">
        <f>IF(COUNTIF('Zmiany planu'!$C$4:$C$1000,$A574)=0,IF(H574="","",H574),INDEX('Zmiany planu'!$G$4:$G$1000,MATCH(INT($A574)&amp;"#"&amp;COUNTIF('Zmiany planu'!$C$4:$C$1000,$A574),'Zmiany planu'!$L$4:$L$1000,0))&amp;"")</f>
        <v/>
      </c>
      <c r="M574" s="52">
        <f>IF(COUNTIF('Zmiany planu'!$C$4:$C$1000,$A574)=0,IF(I574="","",I574),IF(INDEX('Zmiany planu'!$H$4:$H$1000,MATCH(INT($A574)&amp;"#"&amp;COUNTIF('Zmiany planu'!$C$4:$C$1000,$A574),'Zmiany planu'!$L$4:$L$1000,0))="",0,INDEX('Zmiany planu'!$H$4:$H$1000,MATCH(INT($A574)&amp;"#"&amp;COUNTIF('Zmiany planu'!$C$4:$C$1000,$A574),'Zmiany planu'!$L$4:$L$1000,0))))</f>
        <v/>
      </c>
      <c r="N574" s="53" t="n"/>
      <c r="O574" s="53" t="n"/>
      <c r="P574" s="54" t="n"/>
      <c r="Q574" s="55" t="n"/>
      <c r="R574" s="56">
        <f>IF(AND(N(P574)&gt;0,N(Q574)&gt;0),Q574/P574,"")</f>
        <v/>
      </c>
      <c r="S574" s="53" t="n"/>
      <c r="T574" s="53" t="n"/>
      <c r="U574" s="44">
        <f>IF(OR(N(S574)=0,N('Ustawienia'!$B$19)=0),"",IFERROR("Z"&amp;MATCH(S574,'Ustawienia'!$C$23:$C$27,1),"&lt;Z1"))</f>
        <v/>
      </c>
      <c r="V574" s="53" t="n"/>
      <c r="W574" s="44">
        <f>IF(AND(N(V574)&gt;0,N(Q574)&gt;0),ROUND(V574*Q574*1440,0),"")</f>
        <v/>
      </c>
      <c r="X574" s="53" t="n"/>
      <c r="Y574" s="53" t="n"/>
      <c r="Z574" s="53" t="n"/>
      <c r="AA574" s="57" t="n"/>
      <c r="AB574" s="53" t="n"/>
      <c r="AC574" s="58" t="n"/>
      <c r="AD574" s="57" t="n"/>
      <c r="AE574" s="53" t="n"/>
      <c r="AF574" s="58" t="n"/>
      <c r="AG574" s="53" t="n"/>
      <c r="AH574" s="58" t="n"/>
      <c r="AI574" s="58" t="n"/>
      <c r="AJ574" s="48" t="n"/>
    </row>
    <row r="575" outlineLevel="1">
      <c r="A575" s="43" t="n">
        <v>46816</v>
      </c>
      <c r="B575" s="44">
        <f>CHOOSE(WEEKDAY(A575,2),"pon","wt","śr","czw","pt","sob","ndz")</f>
        <v/>
      </c>
      <c r="C575" s="45">
        <f>A575-WEEKDAY(A575,2)+1</f>
        <v/>
      </c>
      <c r="D575" s="44">
        <f>YEAR(A575)&amp;"-"&amp;TEXT(MONTH(A575),"00")</f>
        <v/>
      </c>
      <c r="E575" s="46" t="n"/>
      <c r="F575" s="46" t="n"/>
      <c r="G575" s="47" t="n"/>
      <c r="H575" s="48" t="n"/>
      <c r="I575" s="49" t="n"/>
      <c r="J575" s="47" t="n"/>
      <c r="K575" s="50">
        <f>IF(AND(H575="",I575="",COUNTIF('Zmiany planu'!$C$4:$C$1000,$A575)=0),"",1+COUNTIF('Zmiany planu'!$C$4:$C$1000,$A575))</f>
        <v/>
      </c>
      <c r="L575" s="51">
        <f>IF(COUNTIF('Zmiany planu'!$C$4:$C$1000,$A575)=0,IF(H575="","",H575),INDEX('Zmiany planu'!$G$4:$G$1000,MATCH(INT($A575)&amp;"#"&amp;COUNTIF('Zmiany planu'!$C$4:$C$1000,$A575),'Zmiany planu'!$L$4:$L$1000,0))&amp;"")</f>
        <v/>
      </c>
      <c r="M575" s="52">
        <f>IF(COUNTIF('Zmiany planu'!$C$4:$C$1000,$A575)=0,IF(I575="","",I575),IF(INDEX('Zmiany planu'!$H$4:$H$1000,MATCH(INT($A575)&amp;"#"&amp;COUNTIF('Zmiany planu'!$C$4:$C$1000,$A575),'Zmiany planu'!$L$4:$L$1000,0))="",0,INDEX('Zmiany planu'!$H$4:$H$1000,MATCH(INT($A575)&amp;"#"&amp;COUNTIF('Zmiany planu'!$C$4:$C$1000,$A575),'Zmiany planu'!$L$4:$L$1000,0))))</f>
        <v/>
      </c>
      <c r="N575" s="53" t="n"/>
      <c r="O575" s="53" t="n"/>
      <c r="P575" s="54" t="n"/>
      <c r="Q575" s="55" t="n"/>
      <c r="R575" s="56">
        <f>IF(AND(N(P575)&gt;0,N(Q575)&gt;0),Q575/P575,"")</f>
        <v/>
      </c>
      <c r="S575" s="53" t="n"/>
      <c r="T575" s="53" t="n"/>
      <c r="U575" s="44">
        <f>IF(OR(N(S575)=0,N('Ustawienia'!$B$19)=0),"",IFERROR("Z"&amp;MATCH(S575,'Ustawienia'!$C$23:$C$27,1),"&lt;Z1"))</f>
        <v/>
      </c>
      <c r="V575" s="53" t="n"/>
      <c r="W575" s="44">
        <f>IF(AND(N(V575)&gt;0,N(Q575)&gt;0),ROUND(V575*Q575*1440,0),"")</f>
        <v/>
      </c>
      <c r="X575" s="53" t="n"/>
      <c r="Y575" s="53" t="n"/>
      <c r="Z575" s="53" t="n"/>
      <c r="AA575" s="57" t="n"/>
      <c r="AB575" s="53" t="n"/>
      <c r="AC575" s="58" t="n"/>
      <c r="AD575" s="57" t="n"/>
      <c r="AE575" s="53" t="n"/>
      <c r="AF575" s="58" t="n"/>
      <c r="AG575" s="53" t="n"/>
      <c r="AH575" s="58" t="n"/>
      <c r="AI575" s="58" t="n"/>
      <c r="AJ575" s="48" t="n"/>
    </row>
    <row r="576" outlineLevel="1">
      <c r="A576" s="59" t="n">
        <v>46817</v>
      </c>
      <c r="B576" s="60">
        <f>CHOOSE(WEEKDAY(A576,2),"pon","wt","śr","czw","pt","sob","ndz")</f>
        <v/>
      </c>
      <c r="C576" s="61">
        <f>A576-WEEKDAY(A576,2)+1</f>
        <v/>
      </c>
      <c r="D576" s="60">
        <f>YEAR(A576)&amp;"-"&amp;TEXT(MONTH(A576),"00")</f>
        <v/>
      </c>
      <c r="E576" s="62">
        <f>SUMIFS($M$4:$M$1200,$C$4:$C$1200,$C576)</f>
        <v/>
      </c>
      <c r="F576" s="62">
        <f>SUMIFS($P$4:$P$1200,$C$4:$C$1200,$C576)</f>
        <v/>
      </c>
      <c r="G576" s="63" t="n"/>
      <c r="H576" s="64" t="n"/>
      <c r="I576" s="65" t="n"/>
      <c r="J576" s="63" t="n"/>
      <c r="K576" s="66">
        <f>IF(AND(H576="",I576="",COUNTIF('Zmiany planu'!$C$4:$C$1000,$A576)=0),"",1+COUNTIF('Zmiany planu'!$C$4:$C$1000,$A576))</f>
        <v/>
      </c>
      <c r="L576" s="67">
        <f>IF(COUNTIF('Zmiany planu'!$C$4:$C$1000,$A576)=0,IF(H576="","",H576),INDEX('Zmiany planu'!$G$4:$G$1000,MATCH(INT($A576)&amp;"#"&amp;COUNTIF('Zmiany planu'!$C$4:$C$1000,$A576),'Zmiany planu'!$L$4:$L$1000,0))&amp;"")</f>
        <v/>
      </c>
      <c r="M576" s="68">
        <f>IF(COUNTIF('Zmiany planu'!$C$4:$C$1000,$A576)=0,IF(I576="","",I576),IF(INDEX('Zmiany planu'!$H$4:$H$1000,MATCH(INT($A576)&amp;"#"&amp;COUNTIF('Zmiany planu'!$C$4:$C$1000,$A576),'Zmiany planu'!$L$4:$L$1000,0))="",0,INDEX('Zmiany planu'!$H$4:$H$1000,MATCH(INT($A576)&amp;"#"&amp;COUNTIF('Zmiany planu'!$C$4:$C$1000,$A576),'Zmiany planu'!$L$4:$L$1000,0))))</f>
        <v/>
      </c>
      <c r="N576" s="69" t="n"/>
      <c r="O576" s="69" t="n"/>
      <c r="P576" s="70" t="n"/>
      <c r="Q576" s="71" t="n"/>
      <c r="R576" s="72">
        <f>IF(AND(N(P576)&gt;0,N(Q576)&gt;0),Q576/P576,"")</f>
        <v/>
      </c>
      <c r="S576" s="69" t="n"/>
      <c r="T576" s="69" t="n"/>
      <c r="U576" s="60">
        <f>IF(OR(N(S576)=0,N('Ustawienia'!$B$19)=0),"",IFERROR("Z"&amp;MATCH(S576,'Ustawienia'!$C$23:$C$27,1),"&lt;Z1"))</f>
        <v/>
      </c>
      <c r="V576" s="69" t="n"/>
      <c r="W576" s="60">
        <f>IF(AND(N(V576)&gt;0,N(Q576)&gt;0),ROUND(V576*Q576*1440,0),"")</f>
        <v/>
      </c>
      <c r="X576" s="69" t="n"/>
      <c r="Y576" s="69" t="n"/>
      <c r="Z576" s="69" t="n"/>
      <c r="AA576" s="73" t="n"/>
      <c r="AB576" s="69" t="n"/>
      <c r="AC576" s="74" t="n"/>
      <c r="AD576" s="73" t="n"/>
      <c r="AE576" s="69" t="n"/>
      <c r="AF576" s="74" t="n"/>
      <c r="AG576" s="69" t="n"/>
      <c r="AH576" s="74" t="n"/>
      <c r="AI576" s="74" t="n"/>
      <c r="AJ576" s="64" t="n"/>
    </row>
    <row r="577" outlineLevel="1">
      <c r="A577" s="43" t="n">
        <v>46818</v>
      </c>
      <c r="B577" s="44">
        <f>CHOOSE(WEEKDAY(A577,2),"pon","wt","śr","czw","pt","sob","ndz")</f>
        <v/>
      </c>
      <c r="C577" s="45">
        <f>A577-WEEKDAY(A577,2)+1</f>
        <v/>
      </c>
      <c r="D577" s="44">
        <f>YEAR(A577)&amp;"-"&amp;TEXT(MONTH(A577),"00")</f>
        <v/>
      </c>
      <c r="E577" s="46" t="n"/>
      <c r="F577" s="46" t="n"/>
      <c r="G577" s="47" t="n"/>
      <c r="H577" s="48" t="n"/>
      <c r="I577" s="49" t="n"/>
      <c r="J577" s="47" t="n"/>
      <c r="K577" s="50">
        <f>IF(AND(H577="",I577="",COUNTIF('Zmiany planu'!$C$4:$C$1000,$A577)=0),"",1+COUNTIF('Zmiany planu'!$C$4:$C$1000,$A577))</f>
        <v/>
      </c>
      <c r="L577" s="51">
        <f>IF(COUNTIF('Zmiany planu'!$C$4:$C$1000,$A577)=0,IF(H577="","",H577),INDEX('Zmiany planu'!$G$4:$G$1000,MATCH(INT($A577)&amp;"#"&amp;COUNTIF('Zmiany planu'!$C$4:$C$1000,$A577),'Zmiany planu'!$L$4:$L$1000,0))&amp;"")</f>
        <v/>
      </c>
      <c r="M577" s="52">
        <f>IF(COUNTIF('Zmiany planu'!$C$4:$C$1000,$A577)=0,IF(I577="","",I577),IF(INDEX('Zmiany planu'!$H$4:$H$1000,MATCH(INT($A577)&amp;"#"&amp;COUNTIF('Zmiany planu'!$C$4:$C$1000,$A577),'Zmiany planu'!$L$4:$L$1000,0))="",0,INDEX('Zmiany planu'!$H$4:$H$1000,MATCH(INT($A577)&amp;"#"&amp;COUNTIF('Zmiany planu'!$C$4:$C$1000,$A577),'Zmiany planu'!$L$4:$L$1000,0))))</f>
        <v/>
      </c>
      <c r="N577" s="53" t="n"/>
      <c r="O577" s="53" t="n"/>
      <c r="P577" s="54" t="n"/>
      <c r="Q577" s="55" t="n"/>
      <c r="R577" s="56">
        <f>IF(AND(N(P577)&gt;0,N(Q577)&gt;0),Q577/P577,"")</f>
        <v/>
      </c>
      <c r="S577" s="53" t="n"/>
      <c r="T577" s="53" t="n"/>
      <c r="U577" s="44">
        <f>IF(OR(N(S577)=0,N('Ustawienia'!$B$19)=0),"",IFERROR("Z"&amp;MATCH(S577,'Ustawienia'!$C$23:$C$27,1),"&lt;Z1"))</f>
        <v/>
      </c>
      <c r="V577" s="53" t="n"/>
      <c r="W577" s="44">
        <f>IF(AND(N(V577)&gt;0,N(Q577)&gt;0),ROUND(V577*Q577*1440,0),"")</f>
        <v/>
      </c>
      <c r="X577" s="53" t="n"/>
      <c r="Y577" s="53" t="n"/>
      <c r="Z577" s="53" t="n"/>
      <c r="AA577" s="57" t="n"/>
      <c r="AB577" s="53" t="n"/>
      <c r="AC577" s="58" t="n"/>
      <c r="AD577" s="57" t="n"/>
      <c r="AE577" s="53" t="n"/>
      <c r="AF577" s="58" t="n"/>
      <c r="AG577" s="53" t="n"/>
      <c r="AH577" s="58" t="n"/>
      <c r="AI577" s="58" t="n"/>
      <c r="AJ577" s="48" t="n"/>
    </row>
    <row r="578" outlineLevel="1">
      <c r="A578" s="43" t="n">
        <v>46819</v>
      </c>
      <c r="B578" s="44">
        <f>CHOOSE(WEEKDAY(A578,2),"pon","wt","śr","czw","pt","sob","ndz")</f>
        <v/>
      </c>
      <c r="C578" s="45">
        <f>A578-WEEKDAY(A578,2)+1</f>
        <v/>
      </c>
      <c r="D578" s="44">
        <f>YEAR(A578)&amp;"-"&amp;TEXT(MONTH(A578),"00")</f>
        <v/>
      </c>
      <c r="E578" s="46" t="n"/>
      <c r="F578" s="46" t="n"/>
      <c r="G578" s="47" t="n"/>
      <c r="H578" s="48" t="n"/>
      <c r="I578" s="49" t="n"/>
      <c r="J578" s="47" t="n"/>
      <c r="K578" s="50">
        <f>IF(AND(H578="",I578="",COUNTIF('Zmiany planu'!$C$4:$C$1000,$A578)=0),"",1+COUNTIF('Zmiany planu'!$C$4:$C$1000,$A578))</f>
        <v/>
      </c>
      <c r="L578" s="51">
        <f>IF(COUNTIF('Zmiany planu'!$C$4:$C$1000,$A578)=0,IF(H578="","",H578),INDEX('Zmiany planu'!$G$4:$G$1000,MATCH(INT($A578)&amp;"#"&amp;COUNTIF('Zmiany planu'!$C$4:$C$1000,$A578),'Zmiany planu'!$L$4:$L$1000,0))&amp;"")</f>
        <v/>
      </c>
      <c r="M578" s="52">
        <f>IF(COUNTIF('Zmiany planu'!$C$4:$C$1000,$A578)=0,IF(I578="","",I578),IF(INDEX('Zmiany planu'!$H$4:$H$1000,MATCH(INT($A578)&amp;"#"&amp;COUNTIF('Zmiany planu'!$C$4:$C$1000,$A578),'Zmiany planu'!$L$4:$L$1000,0))="",0,INDEX('Zmiany planu'!$H$4:$H$1000,MATCH(INT($A578)&amp;"#"&amp;COUNTIF('Zmiany planu'!$C$4:$C$1000,$A578),'Zmiany planu'!$L$4:$L$1000,0))))</f>
        <v/>
      </c>
      <c r="N578" s="53" t="n"/>
      <c r="O578" s="53" t="n"/>
      <c r="P578" s="54" t="n"/>
      <c r="Q578" s="55" t="n"/>
      <c r="R578" s="56">
        <f>IF(AND(N(P578)&gt;0,N(Q578)&gt;0),Q578/P578,"")</f>
        <v/>
      </c>
      <c r="S578" s="53" t="n"/>
      <c r="T578" s="53" t="n"/>
      <c r="U578" s="44">
        <f>IF(OR(N(S578)=0,N('Ustawienia'!$B$19)=0),"",IFERROR("Z"&amp;MATCH(S578,'Ustawienia'!$C$23:$C$27,1),"&lt;Z1"))</f>
        <v/>
      </c>
      <c r="V578" s="53" t="n"/>
      <c r="W578" s="44">
        <f>IF(AND(N(V578)&gt;0,N(Q578)&gt;0),ROUND(V578*Q578*1440,0),"")</f>
        <v/>
      </c>
      <c r="X578" s="53" t="n"/>
      <c r="Y578" s="53" t="n"/>
      <c r="Z578" s="53" t="n"/>
      <c r="AA578" s="57" t="n"/>
      <c r="AB578" s="53" t="n"/>
      <c r="AC578" s="58" t="n"/>
      <c r="AD578" s="57" t="n"/>
      <c r="AE578" s="53" t="n"/>
      <c r="AF578" s="58" t="n"/>
      <c r="AG578" s="53" t="n"/>
      <c r="AH578" s="58" t="n"/>
      <c r="AI578" s="58" t="n"/>
      <c r="AJ578" s="48" t="n"/>
    </row>
    <row r="579" outlineLevel="1">
      <c r="A579" s="43" t="n">
        <v>46820</v>
      </c>
      <c r="B579" s="44">
        <f>CHOOSE(WEEKDAY(A579,2),"pon","wt","śr","czw","pt","sob","ndz")</f>
        <v/>
      </c>
      <c r="C579" s="45">
        <f>A579-WEEKDAY(A579,2)+1</f>
        <v/>
      </c>
      <c r="D579" s="44">
        <f>YEAR(A579)&amp;"-"&amp;TEXT(MONTH(A579),"00")</f>
        <v/>
      </c>
      <c r="E579" s="46" t="n"/>
      <c r="F579" s="46" t="n"/>
      <c r="G579" s="47" t="n"/>
      <c r="H579" s="48" t="n"/>
      <c r="I579" s="49" t="n"/>
      <c r="J579" s="47" t="n"/>
      <c r="K579" s="50">
        <f>IF(AND(H579="",I579="",COUNTIF('Zmiany planu'!$C$4:$C$1000,$A579)=0),"",1+COUNTIF('Zmiany planu'!$C$4:$C$1000,$A579))</f>
        <v/>
      </c>
      <c r="L579" s="51">
        <f>IF(COUNTIF('Zmiany planu'!$C$4:$C$1000,$A579)=0,IF(H579="","",H579),INDEX('Zmiany planu'!$G$4:$G$1000,MATCH(INT($A579)&amp;"#"&amp;COUNTIF('Zmiany planu'!$C$4:$C$1000,$A579),'Zmiany planu'!$L$4:$L$1000,0))&amp;"")</f>
        <v/>
      </c>
      <c r="M579" s="52">
        <f>IF(COUNTIF('Zmiany planu'!$C$4:$C$1000,$A579)=0,IF(I579="","",I579),IF(INDEX('Zmiany planu'!$H$4:$H$1000,MATCH(INT($A579)&amp;"#"&amp;COUNTIF('Zmiany planu'!$C$4:$C$1000,$A579),'Zmiany planu'!$L$4:$L$1000,0))="",0,INDEX('Zmiany planu'!$H$4:$H$1000,MATCH(INT($A579)&amp;"#"&amp;COUNTIF('Zmiany planu'!$C$4:$C$1000,$A579),'Zmiany planu'!$L$4:$L$1000,0))))</f>
        <v/>
      </c>
      <c r="N579" s="53" t="n"/>
      <c r="O579" s="53" t="n"/>
      <c r="P579" s="54" t="n"/>
      <c r="Q579" s="55" t="n"/>
      <c r="R579" s="56">
        <f>IF(AND(N(P579)&gt;0,N(Q579)&gt;0),Q579/P579,"")</f>
        <v/>
      </c>
      <c r="S579" s="53" t="n"/>
      <c r="T579" s="53" t="n"/>
      <c r="U579" s="44">
        <f>IF(OR(N(S579)=0,N('Ustawienia'!$B$19)=0),"",IFERROR("Z"&amp;MATCH(S579,'Ustawienia'!$C$23:$C$27,1),"&lt;Z1"))</f>
        <v/>
      </c>
      <c r="V579" s="53" t="n"/>
      <c r="W579" s="44">
        <f>IF(AND(N(V579)&gt;0,N(Q579)&gt;0),ROUND(V579*Q579*1440,0),"")</f>
        <v/>
      </c>
      <c r="X579" s="53" t="n"/>
      <c r="Y579" s="53" t="n"/>
      <c r="Z579" s="53" t="n"/>
      <c r="AA579" s="57" t="n"/>
      <c r="AB579" s="53" t="n"/>
      <c r="AC579" s="58" t="n"/>
      <c r="AD579" s="57" t="n"/>
      <c r="AE579" s="53" t="n"/>
      <c r="AF579" s="58" t="n"/>
      <c r="AG579" s="53" t="n"/>
      <c r="AH579" s="58" t="n"/>
      <c r="AI579" s="58" t="n"/>
      <c r="AJ579" s="48" t="n"/>
    </row>
    <row r="580" outlineLevel="1">
      <c r="A580" s="43" t="n">
        <v>46821</v>
      </c>
      <c r="B580" s="44">
        <f>CHOOSE(WEEKDAY(A580,2),"pon","wt","śr","czw","pt","sob","ndz")</f>
        <v/>
      </c>
      <c r="C580" s="45">
        <f>A580-WEEKDAY(A580,2)+1</f>
        <v/>
      </c>
      <c r="D580" s="44">
        <f>YEAR(A580)&amp;"-"&amp;TEXT(MONTH(A580),"00")</f>
        <v/>
      </c>
      <c r="E580" s="46" t="n"/>
      <c r="F580" s="46" t="n"/>
      <c r="G580" s="47" t="n"/>
      <c r="H580" s="48" t="n"/>
      <c r="I580" s="49" t="n"/>
      <c r="J580" s="47" t="n"/>
      <c r="K580" s="50">
        <f>IF(AND(H580="",I580="",COUNTIF('Zmiany planu'!$C$4:$C$1000,$A580)=0),"",1+COUNTIF('Zmiany planu'!$C$4:$C$1000,$A580))</f>
        <v/>
      </c>
      <c r="L580" s="51">
        <f>IF(COUNTIF('Zmiany planu'!$C$4:$C$1000,$A580)=0,IF(H580="","",H580),INDEX('Zmiany planu'!$G$4:$G$1000,MATCH(INT($A580)&amp;"#"&amp;COUNTIF('Zmiany planu'!$C$4:$C$1000,$A580),'Zmiany planu'!$L$4:$L$1000,0))&amp;"")</f>
        <v/>
      </c>
      <c r="M580" s="52">
        <f>IF(COUNTIF('Zmiany planu'!$C$4:$C$1000,$A580)=0,IF(I580="","",I580),IF(INDEX('Zmiany planu'!$H$4:$H$1000,MATCH(INT($A580)&amp;"#"&amp;COUNTIF('Zmiany planu'!$C$4:$C$1000,$A580),'Zmiany planu'!$L$4:$L$1000,0))="",0,INDEX('Zmiany planu'!$H$4:$H$1000,MATCH(INT($A580)&amp;"#"&amp;COUNTIF('Zmiany planu'!$C$4:$C$1000,$A580),'Zmiany planu'!$L$4:$L$1000,0))))</f>
        <v/>
      </c>
      <c r="N580" s="53" t="n"/>
      <c r="O580" s="53" t="n"/>
      <c r="P580" s="54" t="n"/>
      <c r="Q580" s="55" t="n"/>
      <c r="R580" s="56">
        <f>IF(AND(N(P580)&gt;0,N(Q580)&gt;0),Q580/P580,"")</f>
        <v/>
      </c>
      <c r="S580" s="53" t="n"/>
      <c r="T580" s="53" t="n"/>
      <c r="U580" s="44">
        <f>IF(OR(N(S580)=0,N('Ustawienia'!$B$19)=0),"",IFERROR("Z"&amp;MATCH(S580,'Ustawienia'!$C$23:$C$27,1),"&lt;Z1"))</f>
        <v/>
      </c>
      <c r="V580" s="53" t="n"/>
      <c r="W580" s="44">
        <f>IF(AND(N(V580)&gt;0,N(Q580)&gt;0),ROUND(V580*Q580*1440,0),"")</f>
        <v/>
      </c>
      <c r="X580" s="53" t="n"/>
      <c r="Y580" s="53" t="n"/>
      <c r="Z580" s="53" t="n"/>
      <c r="AA580" s="57" t="n"/>
      <c r="AB580" s="53" t="n"/>
      <c r="AC580" s="58" t="n"/>
      <c r="AD580" s="57" t="n"/>
      <c r="AE580" s="53" t="n"/>
      <c r="AF580" s="58" t="n"/>
      <c r="AG580" s="53" t="n"/>
      <c r="AH580" s="58" t="n"/>
      <c r="AI580" s="58" t="n"/>
      <c r="AJ580" s="48" t="n"/>
    </row>
    <row r="581" outlineLevel="1">
      <c r="A581" s="43" t="n">
        <v>46822</v>
      </c>
      <c r="B581" s="44">
        <f>CHOOSE(WEEKDAY(A581,2),"pon","wt","śr","czw","pt","sob","ndz")</f>
        <v/>
      </c>
      <c r="C581" s="45">
        <f>A581-WEEKDAY(A581,2)+1</f>
        <v/>
      </c>
      <c r="D581" s="44">
        <f>YEAR(A581)&amp;"-"&amp;TEXT(MONTH(A581),"00")</f>
        <v/>
      </c>
      <c r="E581" s="46" t="n"/>
      <c r="F581" s="46" t="n"/>
      <c r="G581" s="47" t="n"/>
      <c r="H581" s="48" t="n"/>
      <c r="I581" s="49" t="n"/>
      <c r="J581" s="47" t="n"/>
      <c r="K581" s="50">
        <f>IF(AND(H581="",I581="",COUNTIF('Zmiany planu'!$C$4:$C$1000,$A581)=0),"",1+COUNTIF('Zmiany planu'!$C$4:$C$1000,$A581))</f>
        <v/>
      </c>
      <c r="L581" s="51">
        <f>IF(COUNTIF('Zmiany planu'!$C$4:$C$1000,$A581)=0,IF(H581="","",H581),INDEX('Zmiany planu'!$G$4:$G$1000,MATCH(INT($A581)&amp;"#"&amp;COUNTIF('Zmiany planu'!$C$4:$C$1000,$A581),'Zmiany planu'!$L$4:$L$1000,0))&amp;"")</f>
        <v/>
      </c>
      <c r="M581" s="52">
        <f>IF(COUNTIF('Zmiany planu'!$C$4:$C$1000,$A581)=0,IF(I581="","",I581),IF(INDEX('Zmiany planu'!$H$4:$H$1000,MATCH(INT($A581)&amp;"#"&amp;COUNTIF('Zmiany planu'!$C$4:$C$1000,$A581),'Zmiany planu'!$L$4:$L$1000,0))="",0,INDEX('Zmiany planu'!$H$4:$H$1000,MATCH(INT($A581)&amp;"#"&amp;COUNTIF('Zmiany planu'!$C$4:$C$1000,$A581),'Zmiany planu'!$L$4:$L$1000,0))))</f>
        <v/>
      </c>
      <c r="N581" s="53" t="n"/>
      <c r="O581" s="53" t="n"/>
      <c r="P581" s="54" t="n"/>
      <c r="Q581" s="55" t="n"/>
      <c r="R581" s="56">
        <f>IF(AND(N(P581)&gt;0,N(Q581)&gt;0),Q581/P581,"")</f>
        <v/>
      </c>
      <c r="S581" s="53" t="n"/>
      <c r="T581" s="53" t="n"/>
      <c r="U581" s="44">
        <f>IF(OR(N(S581)=0,N('Ustawienia'!$B$19)=0),"",IFERROR("Z"&amp;MATCH(S581,'Ustawienia'!$C$23:$C$27,1),"&lt;Z1"))</f>
        <v/>
      </c>
      <c r="V581" s="53" t="n"/>
      <c r="W581" s="44">
        <f>IF(AND(N(V581)&gt;0,N(Q581)&gt;0),ROUND(V581*Q581*1440,0),"")</f>
        <v/>
      </c>
      <c r="X581" s="53" t="n"/>
      <c r="Y581" s="53" t="n"/>
      <c r="Z581" s="53" t="n"/>
      <c r="AA581" s="57" t="n"/>
      <c r="AB581" s="53" t="n"/>
      <c r="AC581" s="58" t="n"/>
      <c r="AD581" s="57" t="n"/>
      <c r="AE581" s="53" t="n"/>
      <c r="AF581" s="58" t="n"/>
      <c r="AG581" s="53" t="n"/>
      <c r="AH581" s="58" t="n"/>
      <c r="AI581" s="58" t="n"/>
      <c r="AJ581" s="48" t="n"/>
    </row>
    <row r="582" outlineLevel="1">
      <c r="A582" s="43" t="n">
        <v>46823</v>
      </c>
      <c r="B582" s="44">
        <f>CHOOSE(WEEKDAY(A582,2),"pon","wt","śr","czw","pt","sob","ndz")</f>
        <v/>
      </c>
      <c r="C582" s="45">
        <f>A582-WEEKDAY(A582,2)+1</f>
        <v/>
      </c>
      <c r="D582" s="44">
        <f>YEAR(A582)&amp;"-"&amp;TEXT(MONTH(A582),"00")</f>
        <v/>
      </c>
      <c r="E582" s="46" t="n"/>
      <c r="F582" s="46" t="n"/>
      <c r="G582" s="47" t="n"/>
      <c r="H582" s="48" t="n"/>
      <c r="I582" s="49" t="n"/>
      <c r="J582" s="47" t="n"/>
      <c r="K582" s="50">
        <f>IF(AND(H582="",I582="",COUNTIF('Zmiany planu'!$C$4:$C$1000,$A582)=0),"",1+COUNTIF('Zmiany planu'!$C$4:$C$1000,$A582))</f>
        <v/>
      </c>
      <c r="L582" s="51">
        <f>IF(COUNTIF('Zmiany planu'!$C$4:$C$1000,$A582)=0,IF(H582="","",H582),INDEX('Zmiany planu'!$G$4:$G$1000,MATCH(INT($A582)&amp;"#"&amp;COUNTIF('Zmiany planu'!$C$4:$C$1000,$A582),'Zmiany planu'!$L$4:$L$1000,0))&amp;"")</f>
        <v/>
      </c>
      <c r="M582" s="52">
        <f>IF(COUNTIF('Zmiany planu'!$C$4:$C$1000,$A582)=0,IF(I582="","",I582),IF(INDEX('Zmiany planu'!$H$4:$H$1000,MATCH(INT($A582)&amp;"#"&amp;COUNTIF('Zmiany planu'!$C$4:$C$1000,$A582),'Zmiany planu'!$L$4:$L$1000,0))="",0,INDEX('Zmiany planu'!$H$4:$H$1000,MATCH(INT($A582)&amp;"#"&amp;COUNTIF('Zmiany planu'!$C$4:$C$1000,$A582),'Zmiany planu'!$L$4:$L$1000,0))))</f>
        <v/>
      </c>
      <c r="N582" s="53" t="n"/>
      <c r="O582" s="53" t="n"/>
      <c r="P582" s="54" t="n"/>
      <c r="Q582" s="55" t="n"/>
      <c r="R582" s="56">
        <f>IF(AND(N(P582)&gt;0,N(Q582)&gt;0),Q582/P582,"")</f>
        <v/>
      </c>
      <c r="S582" s="53" t="n"/>
      <c r="T582" s="53" t="n"/>
      <c r="U582" s="44">
        <f>IF(OR(N(S582)=0,N('Ustawienia'!$B$19)=0),"",IFERROR("Z"&amp;MATCH(S582,'Ustawienia'!$C$23:$C$27,1),"&lt;Z1"))</f>
        <v/>
      </c>
      <c r="V582" s="53" t="n"/>
      <c r="W582" s="44">
        <f>IF(AND(N(V582)&gt;0,N(Q582)&gt;0),ROUND(V582*Q582*1440,0),"")</f>
        <v/>
      </c>
      <c r="X582" s="53" t="n"/>
      <c r="Y582" s="53" t="n"/>
      <c r="Z582" s="53" t="n"/>
      <c r="AA582" s="57" t="n"/>
      <c r="AB582" s="53" t="n"/>
      <c r="AC582" s="58" t="n"/>
      <c r="AD582" s="57" t="n"/>
      <c r="AE582" s="53" t="n"/>
      <c r="AF582" s="58" t="n"/>
      <c r="AG582" s="53" t="n"/>
      <c r="AH582" s="58" t="n"/>
      <c r="AI582" s="58" t="n"/>
      <c r="AJ582" s="48" t="n"/>
    </row>
    <row r="583" outlineLevel="1">
      <c r="A583" s="59" t="n">
        <v>46824</v>
      </c>
      <c r="B583" s="60">
        <f>CHOOSE(WEEKDAY(A583,2),"pon","wt","śr","czw","pt","sob","ndz")</f>
        <v/>
      </c>
      <c r="C583" s="61">
        <f>A583-WEEKDAY(A583,2)+1</f>
        <v/>
      </c>
      <c r="D583" s="60">
        <f>YEAR(A583)&amp;"-"&amp;TEXT(MONTH(A583),"00")</f>
        <v/>
      </c>
      <c r="E583" s="62">
        <f>SUMIFS($M$4:$M$1200,$C$4:$C$1200,$C583)</f>
        <v/>
      </c>
      <c r="F583" s="62">
        <f>SUMIFS($P$4:$P$1200,$C$4:$C$1200,$C583)</f>
        <v/>
      </c>
      <c r="G583" s="63" t="n"/>
      <c r="H583" s="64" t="n"/>
      <c r="I583" s="65" t="n"/>
      <c r="J583" s="63" t="n"/>
      <c r="K583" s="66">
        <f>IF(AND(H583="",I583="",COUNTIF('Zmiany planu'!$C$4:$C$1000,$A583)=0),"",1+COUNTIF('Zmiany planu'!$C$4:$C$1000,$A583))</f>
        <v/>
      </c>
      <c r="L583" s="67">
        <f>IF(COUNTIF('Zmiany planu'!$C$4:$C$1000,$A583)=0,IF(H583="","",H583),INDEX('Zmiany planu'!$G$4:$G$1000,MATCH(INT($A583)&amp;"#"&amp;COUNTIF('Zmiany planu'!$C$4:$C$1000,$A583),'Zmiany planu'!$L$4:$L$1000,0))&amp;"")</f>
        <v/>
      </c>
      <c r="M583" s="68">
        <f>IF(COUNTIF('Zmiany planu'!$C$4:$C$1000,$A583)=0,IF(I583="","",I583),IF(INDEX('Zmiany planu'!$H$4:$H$1000,MATCH(INT($A583)&amp;"#"&amp;COUNTIF('Zmiany planu'!$C$4:$C$1000,$A583),'Zmiany planu'!$L$4:$L$1000,0))="",0,INDEX('Zmiany planu'!$H$4:$H$1000,MATCH(INT($A583)&amp;"#"&amp;COUNTIF('Zmiany planu'!$C$4:$C$1000,$A583),'Zmiany planu'!$L$4:$L$1000,0))))</f>
        <v/>
      </c>
      <c r="N583" s="69" t="n"/>
      <c r="O583" s="69" t="n"/>
      <c r="P583" s="70" t="n"/>
      <c r="Q583" s="71" t="n"/>
      <c r="R583" s="72">
        <f>IF(AND(N(P583)&gt;0,N(Q583)&gt;0),Q583/P583,"")</f>
        <v/>
      </c>
      <c r="S583" s="69" t="n"/>
      <c r="T583" s="69" t="n"/>
      <c r="U583" s="60">
        <f>IF(OR(N(S583)=0,N('Ustawienia'!$B$19)=0),"",IFERROR("Z"&amp;MATCH(S583,'Ustawienia'!$C$23:$C$27,1),"&lt;Z1"))</f>
        <v/>
      </c>
      <c r="V583" s="69" t="n"/>
      <c r="W583" s="60">
        <f>IF(AND(N(V583)&gt;0,N(Q583)&gt;0),ROUND(V583*Q583*1440,0),"")</f>
        <v/>
      </c>
      <c r="X583" s="69" t="n"/>
      <c r="Y583" s="69" t="n"/>
      <c r="Z583" s="69" t="n"/>
      <c r="AA583" s="73" t="n"/>
      <c r="AB583" s="69" t="n"/>
      <c r="AC583" s="74" t="n"/>
      <c r="AD583" s="73" t="n"/>
      <c r="AE583" s="69" t="n"/>
      <c r="AF583" s="74" t="n"/>
      <c r="AG583" s="69" t="n"/>
      <c r="AH583" s="74" t="n"/>
      <c r="AI583" s="74" t="n"/>
      <c r="AJ583" s="64" t="n"/>
    </row>
    <row r="584" outlineLevel="1">
      <c r="A584" s="43" t="n">
        <v>46825</v>
      </c>
      <c r="B584" s="44">
        <f>CHOOSE(WEEKDAY(A584,2),"pon","wt","śr","czw","pt","sob","ndz")</f>
        <v/>
      </c>
      <c r="C584" s="45">
        <f>A584-WEEKDAY(A584,2)+1</f>
        <v/>
      </c>
      <c r="D584" s="44">
        <f>YEAR(A584)&amp;"-"&amp;TEXT(MONTH(A584),"00")</f>
        <v/>
      </c>
      <c r="E584" s="46" t="n"/>
      <c r="F584" s="46" t="n"/>
      <c r="G584" s="47" t="n"/>
      <c r="H584" s="48" t="n"/>
      <c r="I584" s="49" t="n"/>
      <c r="J584" s="47" t="n"/>
      <c r="K584" s="50">
        <f>IF(AND(H584="",I584="",COUNTIF('Zmiany planu'!$C$4:$C$1000,$A584)=0),"",1+COUNTIF('Zmiany planu'!$C$4:$C$1000,$A584))</f>
        <v/>
      </c>
      <c r="L584" s="51">
        <f>IF(COUNTIF('Zmiany planu'!$C$4:$C$1000,$A584)=0,IF(H584="","",H584),INDEX('Zmiany planu'!$G$4:$G$1000,MATCH(INT($A584)&amp;"#"&amp;COUNTIF('Zmiany planu'!$C$4:$C$1000,$A584),'Zmiany planu'!$L$4:$L$1000,0))&amp;"")</f>
        <v/>
      </c>
      <c r="M584" s="52">
        <f>IF(COUNTIF('Zmiany planu'!$C$4:$C$1000,$A584)=0,IF(I584="","",I584),IF(INDEX('Zmiany planu'!$H$4:$H$1000,MATCH(INT($A584)&amp;"#"&amp;COUNTIF('Zmiany planu'!$C$4:$C$1000,$A584),'Zmiany planu'!$L$4:$L$1000,0))="",0,INDEX('Zmiany planu'!$H$4:$H$1000,MATCH(INT($A584)&amp;"#"&amp;COUNTIF('Zmiany planu'!$C$4:$C$1000,$A584),'Zmiany planu'!$L$4:$L$1000,0))))</f>
        <v/>
      </c>
      <c r="N584" s="53" t="n"/>
      <c r="O584" s="53" t="n"/>
      <c r="P584" s="54" t="n"/>
      <c r="Q584" s="55" t="n"/>
      <c r="R584" s="56">
        <f>IF(AND(N(P584)&gt;0,N(Q584)&gt;0),Q584/P584,"")</f>
        <v/>
      </c>
      <c r="S584" s="53" t="n"/>
      <c r="T584" s="53" t="n"/>
      <c r="U584" s="44">
        <f>IF(OR(N(S584)=0,N('Ustawienia'!$B$19)=0),"",IFERROR("Z"&amp;MATCH(S584,'Ustawienia'!$C$23:$C$27,1),"&lt;Z1"))</f>
        <v/>
      </c>
      <c r="V584" s="53" t="n"/>
      <c r="W584" s="44">
        <f>IF(AND(N(V584)&gt;0,N(Q584)&gt;0),ROUND(V584*Q584*1440,0),"")</f>
        <v/>
      </c>
      <c r="X584" s="53" t="n"/>
      <c r="Y584" s="53" t="n"/>
      <c r="Z584" s="53" t="n"/>
      <c r="AA584" s="57" t="n"/>
      <c r="AB584" s="53" t="n"/>
      <c r="AC584" s="58" t="n"/>
      <c r="AD584" s="57" t="n"/>
      <c r="AE584" s="53" t="n"/>
      <c r="AF584" s="58" t="n"/>
      <c r="AG584" s="53" t="n"/>
      <c r="AH584" s="58" t="n"/>
      <c r="AI584" s="58" t="n"/>
      <c r="AJ584" s="48" t="n"/>
    </row>
    <row r="585" outlineLevel="1">
      <c r="A585" s="43" t="n">
        <v>46826</v>
      </c>
      <c r="B585" s="44">
        <f>CHOOSE(WEEKDAY(A585,2),"pon","wt","śr","czw","pt","sob","ndz")</f>
        <v/>
      </c>
      <c r="C585" s="45">
        <f>A585-WEEKDAY(A585,2)+1</f>
        <v/>
      </c>
      <c r="D585" s="44">
        <f>YEAR(A585)&amp;"-"&amp;TEXT(MONTH(A585),"00")</f>
        <v/>
      </c>
      <c r="E585" s="46" t="n"/>
      <c r="F585" s="46" t="n"/>
      <c r="G585" s="47" t="n"/>
      <c r="H585" s="48" t="n"/>
      <c r="I585" s="49" t="n"/>
      <c r="J585" s="47" t="n"/>
      <c r="K585" s="50">
        <f>IF(AND(H585="",I585="",COUNTIF('Zmiany planu'!$C$4:$C$1000,$A585)=0),"",1+COUNTIF('Zmiany planu'!$C$4:$C$1000,$A585))</f>
        <v/>
      </c>
      <c r="L585" s="51">
        <f>IF(COUNTIF('Zmiany planu'!$C$4:$C$1000,$A585)=0,IF(H585="","",H585),INDEX('Zmiany planu'!$G$4:$G$1000,MATCH(INT($A585)&amp;"#"&amp;COUNTIF('Zmiany planu'!$C$4:$C$1000,$A585),'Zmiany planu'!$L$4:$L$1000,0))&amp;"")</f>
        <v/>
      </c>
      <c r="M585" s="52">
        <f>IF(COUNTIF('Zmiany planu'!$C$4:$C$1000,$A585)=0,IF(I585="","",I585),IF(INDEX('Zmiany planu'!$H$4:$H$1000,MATCH(INT($A585)&amp;"#"&amp;COUNTIF('Zmiany planu'!$C$4:$C$1000,$A585),'Zmiany planu'!$L$4:$L$1000,0))="",0,INDEX('Zmiany planu'!$H$4:$H$1000,MATCH(INT($A585)&amp;"#"&amp;COUNTIF('Zmiany planu'!$C$4:$C$1000,$A585),'Zmiany planu'!$L$4:$L$1000,0))))</f>
        <v/>
      </c>
      <c r="N585" s="53" t="n"/>
      <c r="O585" s="53" t="n"/>
      <c r="P585" s="54" t="n"/>
      <c r="Q585" s="55" t="n"/>
      <c r="R585" s="56">
        <f>IF(AND(N(P585)&gt;0,N(Q585)&gt;0),Q585/P585,"")</f>
        <v/>
      </c>
      <c r="S585" s="53" t="n"/>
      <c r="T585" s="53" t="n"/>
      <c r="U585" s="44">
        <f>IF(OR(N(S585)=0,N('Ustawienia'!$B$19)=0),"",IFERROR("Z"&amp;MATCH(S585,'Ustawienia'!$C$23:$C$27,1),"&lt;Z1"))</f>
        <v/>
      </c>
      <c r="V585" s="53" t="n"/>
      <c r="W585" s="44">
        <f>IF(AND(N(V585)&gt;0,N(Q585)&gt;0),ROUND(V585*Q585*1440,0),"")</f>
        <v/>
      </c>
      <c r="X585" s="53" t="n"/>
      <c r="Y585" s="53" t="n"/>
      <c r="Z585" s="53" t="n"/>
      <c r="AA585" s="57" t="n"/>
      <c r="AB585" s="53" t="n"/>
      <c r="AC585" s="58" t="n"/>
      <c r="AD585" s="57" t="n"/>
      <c r="AE585" s="53" t="n"/>
      <c r="AF585" s="58" t="n"/>
      <c r="AG585" s="53" t="n"/>
      <c r="AH585" s="58" t="n"/>
      <c r="AI585" s="58" t="n"/>
      <c r="AJ585" s="48" t="n"/>
    </row>
    <row r="586" outlineLevel="1">
      <c r="A586" s="43" t="n">
        <v>46827</v>
      </c>
      <c r="B586" s="44">
        <f>CHOOSE(WEEKDAY(A586,2),"pon","wt","śr","czw","pt","sob","ndz")</f>
        <v/>
      </c>
      <c r="C586" s="45">
        <f>A586-WEEKDAY(A586,2)+1</f>
        <v/>
      </c>
      <c r="D586" s="44">
        <f>YEAR(A586)&amp;"-"&amp;TEXT(MONTH(A586),"00")</f>
        <v/>
      </c>
      <c r="E586" s="46" t="n"/>
      <c r="F586" s="46" t="n"/>
      <c r="G586" s="47" t="n"/>
      <c r="H586" s="48" t="n"/>
      <c r="I586" s="49" t="n"/>
      <c r="J586" s="47" t="n"/>
      <c r="K586" s="50">
        <f>IF(AND(H586="",I586="",COUNTIF('Zmiany planu'!$C$4:$C$1000,$A586)=0),"",1+COUNTIF('Zmiany planu'!$C$4:$C$1000,$A586))</f>
        <v/>
      </c>
      <c r="L586" s="51">
        <f>IF(COUNTIF('Zmiany planu'!$C$4:$C$1000,$A586)=0,IF(H586="","",H586),INDEX('Zmiany planu'!$G$4:$G$1000,MATCH(INT($A586)&amp;"#"&amp;COUNTIF('Zmiany planu'!$C$4:$C$1000,$A586),'Zmiany planu'!$L$4:$L$1000,0))&amp;"")</f>
        <v/>
      </c>
      <c r="M586" s="52">
        <f>IF(COUNTIF('Zmiany planu'!$C$4:$C$1000,$A586)=0,IF(I586="","",I586),IF(INDEX('Zmiany planu'!$H$4:$H$1000,MATCH(INT($A586)&amp;"#"&amp;COUNTIF('Zmiany planu'!$C$4:$C$1000,$A586),'Zmiany planu'!$L$4:$L$1000,0))="",0,INDEX('Zmiany planu'!$H$4:$H$1000,MATCH(INT($A586)&amp;"#"&amp;COUNTIF('Zmiany planu'!$C$4:$C$1000,$A586),'Zmiany planu'!$L$4:$L$1000,0))))</f>
        <v/>
      </c>
      <c r="N586" s="53" t="n"/>
      <c r="O586" s="53" t="n"/>
      <c r="P586" s="54" t="n"/>
      <c r="Q586" s="55" t="n"/>
      <c r="R586" s="56">
        <f>IF(AND(N(P586)&gt;0,N(Q586)&gt;0),Q586/P586,"")</f>
        <v/>
      </c>
      <c r="S586" s="53" t="n"/>
      <c r="T586" s="53" t="n"/>
      <c r="U586" s="44">
        <f>IF(OR(N(S586)=0,N('Ustawienia'!$B$19)=0),"",IFERROR("Z"&amp;MATCH(S586,'Ustawienia'!$C$23:$C$27,1),"&lt;Z1"))</f>
        <v/>
      </c>
      <c r="V586" s="53" t="n"/>
      <c r="W586" s="44">
        <f>IF(AND(N(V586)&gt;0,N(Q586)&gt;0),ROUND(V586*Q586*1440,0),"")</f>
        <v/>
      </c>
      <c r="X586" s="53" t="n"/>
      <c r="Y586" s="53" t="n"/>
      <c r="Z586" s="53" t="n"/>
      <c r="AA586" s="57" t="n"/>
      <c r="AB586" s="53" t="n"/>
      <c r="AC586" s="58" t="n"/>
      <c r="AD586" s="57" t="n"/>
      <c r="AE586" s="53" t="n"/>
      <c r="AF586" s="58" t="n"/>
      <c r="AG586" s="53" t="n"/>
      <c r="AH586" s="58" t="n"/>
      <c r="AI586" s="58" t="n"/>
      <c r="AJ586" s="48" t="n"/>
    </row>
    <row r="587" outlineLevel="1">
      <c r="A587" s="43" t="n">
        <v>46828</v>
      </c>
      <c r="B587" s="44">
        <f>CHOOSE(WEEKDAY(A587,2),"pon","wt","śr","czw","pt","sob","ndz")</f>
        <v/>
      </c>
      <c r="C587" s="45">
        <f>A587-WEEKDAY(A587,2)+1</f>
        <v/>
      </c>
      <c r="D587" s="44">
        <f>YEAR(A587)&amp;"-"&amp;TEXT(MONTH(A587),"00")</f>
        <v/>
      </c>
      <c r="E587" s="46" t="n"/>
      <c r="F587" s="46" t="n"/>
      <c r="G587" s="47" t="n"/>
      <c r="H587" s="48" t="n"/>
      <c r="I587" s="49" t="n"/>
      <c r="J587" s="47" t="n"/>
      <c r="K587" s="50">
        <f>IF(AND(H587="",I587="",COUNTIF('Zmiany planu'!$C$4:$C$1000,$A587)=0),"",1+COUNTIF('Zmiany planu'!$C$4:$C$1000,$A587))</f>
        <v/>
      </c>
      <c r="L587" s="51">
        <f>IF(COUNTIF('Zmiany planu'!$C$4:$C$1000,$A587)=0,IF(H587="","",H587),INDEX('Zmiany planu'!$G$4:$G$1000,MATCH(INT($A587)&amp;"#"&amp;COUNTIF('Zmiany planu'!$C$4:$C$1000,$A587),'Zmiany planu'!$L$4:$L$1000,0))&amp;"")</f>
        <v/>
      </c>
      <c r="M587" s="52">
        <f>IF(COUNTIF('Zmiany planu'!$C$4:$C$1000,$A587)=0,IF(I587="","",I587),IF(INDEX('Zmiany planu'!$H$4:$H$1000,MATCH(INT($A587)&amp;"#"&amp;COUNTIF('Zmiany planu'!$C$4:$C$1000,$A587),'Zmiany planu'!$L$4:$L$1000,0))="",0,INDEX('Zmiany planu'!$H$4:$H$1000,MATCH(INT($A587)&amp;"#"&amp;COUNTIF('Zmiany planu'!$C$4:$C$1000,$A587),'Zmiany planu'!$L$4:$L$1000,0))))</f>
        <v/>
      </c>
      <c r="N587" s="53" t="n"/>
      <c r="O587" s="53" t="n"/>
      <c r="P587" s="54" t="n"/>
      <c r="Q587" s="55" t="n"/>
      <c r="R587" s="56">
        <f>IF(AND(N(P587)&gt;0,N(Q587)&gt;0),Q587/P587,"")</f>
        <v/>
      </c>
      <c r="S587" s="53" t="n"/>
      <c r="T587" s="53" t="n"/>
      <c r="U587" s="44">
        <f>IF(OR(N(S587)=0,N('Ustawienia'!$B$19)=0),"",IFERROR("Z"&amp;MATCH(S587,'Ustawienia'!$C$23:$C$27,1),"&lt;Z1"))</f>
        <v/>
      </c>
      <c r="V587" s="53" t="n"/>
      <c r="W587" s="44">
        <f>IF(AND(N(V587)&gt;0,N(Q587)&gt;0),ROUND(V587*Q587*1440,0),"")</f>
        <v/>
      </c>
      <c r="X587" s="53" t="n"/>
      <c r="Y587" s="53" t="n"/>
      <c r="Z587" s="53" t="n"/>
      <c r="AA587" s="57" t="n"/>
      <c r="AB587" s="53" t="n"/>
      <c r="AC587" s="58" t="n"/>
      <c r="AD587" s="57" t="n"/>
      <c r="AE587" s="53" t="n"/>
      <c r="AF587" s="58" t="n"/>
      <c r="AG587" s="53" t="n"/>
      <c r="AH587" s="58" t="n"/>
      <c r="AI587" s="58" t="n"/>
      <c r="AJ587" s="48" t="n"/>
    </row>
    <row r="588" outlineLevel="1">
      <c r="A588" s="43" t="n">
        <v>46829</v>
      </c>
      <c r="B588" s="44">
        <f>CHOOSE(WEEKDAY(A588,2),"pon","wt","śr","czw","pt","sob","ndz")</f>
        <v/>
      </c>
      <c r="C588" s="45">
        <f>A588-WEEKDAY(A588,2)+1</f>
        <v/>
      </c>
      <c r="D588" s="44">
        <f>YEAR(A588)&amp;"-"&amp;TEXT(MONTH(A588),"00")</f>
        <v/>
      </c>
      <c r="E588" s="46" t="n"/>
      <c r="F588" s="46" t="n"/>
      <c r="G588" s="47" t="n"/>
      <c r="H588" s="48" t="n"/>
      <c r="I588" s="49" t="n"/>
      <c r="J588" s="47" t="n"/>
      <c r="K588" s="50">
        <f>IF(AND(H588="",I588="",COUNTIF('Zmiany planu'!$C$4:$C$1000,$A588)=0),"",1+COUNTIF('Zmiany planu'!$C$4:$C$1000,$A588))</f>
        <v/>
      </c>
      <c r="L588" s="51">
        <f>IF(COUNTIF('Zmiany planu'!$C$4:$C$1000,$A588)=0,IF(H588="","",H588),INDEX('Zmiany planu'!$G$4:$G$1000,MATCH(INT($A588)&amp;"#"&amp;COUNTIF('Zmiany planu'!$C$4:$C$1000,$A588),'Zmiany planu'!$L$4:$L$1000,0))&amp;"")</f>
        <v/>
      </c>
      <c r="M588" s="52">
        <f>IF(COUNTIF('Zmiany planu'!$C$4:$C$1000,$A588)=0,IF(I588="","",I588),IF(INDEX('Zmiany planu'!$H$4:$H$1000,MATCH(INT($A588)&amp;"#"&amp;COUNTIF('Zmiany planu'!$C$4:$C$1000,$A588),'Zmiany planu'!$L$4:$L$1000,0))="",0,INDEX('Zmiany planu'!$H$4:$H$1000,MATCH(INT($A588)&amp;"#"&amp;COUNTIF('Zmiany planu'!$C$4:$C$1000,$A588),'Zmiany planu'!$L$4:$L$1000,0))))</f>
        <v/>
      </c>
      <c r="N588" s="53" t="n"/>
      <c r="O588" s="53" t="n"/>
      <c r="P588" s="54" t="n"/>
      <c r="Q588" s="55" t="n"/>
      <c r="R588" s="56">
        <f>IF(AND(N(P588)&gt;0,N(Q588)&gt;0),Q588/P588,"")</f>
        <v/>
      </c>
      <c r="S588" s="53" t="n"/>
      <c r="T588" s="53" t="n"/>
      <c r="U588" s="44">
        <f>IF(OR(N(S588)=0,N('Ustawienia'!$B$19)=0),"",IFERROR("Z"&amp;MATCH(S588,'Ustawienia'!$C$23:$C$27,1),"&lt;Z1"))</f>
        <v/>
      </c>
      <c r="V588" s="53" t="n"/>
      <c r="W588" s="44">
        <f>IF(AND(N(V588)&gt;0,N(Q588)&gt;0),ROUND(V588*Q588*1440,0),"")</f>
        <v/>
      </c>
      <c r="X588" s="53" t="n"/>
      <c r="Y588" s="53" t="n"/>
      <c r="Z588" s="53" t="n"/>
      <c r="AA588" s="57" t="n"/>
      <c r="AB588" s="53" t="n"/>
      <c r="AC588" s="58" t="n"/>
      <c r="AD588" s="57" t="n"/>
      <c r="AE588" s="53" t="n"/>
      <c r="AF588" s="58" t="n"/>
      <c r="AG588" s="53" t="n"/>
      <c r="AH588" s="58" t="n"/>
      <c r="AI588" s="58" t="n"/>
      <c r="AJ588" s="48" t="n"/>
    </row>
    <row r="589" outlineLevel="1">
      <c r="A589" s="43" t="n">
        <v>46830</v>
      </c>
      <c r="B589" s="44">
        <f>CHOOSE(WEEKDAY(A589,2),"pon","wt","śr","czw","pt","sob","ndz")</f>
        <v/>
      </c>
      <c r="C589" s="45">
        <f>A589-WEEKDAY(A589,2)+1</f>
        <v/>
      </c>
      <c r="D589" s="44">
        <f>YEAR(A589)&amp;"-"&amp;TEXT(MONTH(A589),"00")</f>
        <v/>
      </c>
      <c r="E589" s="46" t="n"/>
      <c r="F589" s="46" t="n"/>
      <c r="G589" s="47" t="n"/>
      <c r="H589" s="48" t="n"/>
      <c r="I589" s="49" t="n"/>
      <c r="J589" s="47" t="n"/>
      <c r="K589" s="50">
        <f>IF(AND(H589="",I589="",COUNTIF('Zmiany planu'!$C$4:$C$1000,$A589)=0),"",1+COUNTIF('Zmiany planu'!$C$4:$C$1000,$A589))</f>
        <v/>
      </c>
      <c r="L589" s="51">
        <f>IF(COUNTIF('Zmiany planu'!$C$4:$C$1000,$A589)=0,IF(H589="","",H589),INDEX('Zmiany planu'!$G$4:$G$1000,MATCH(INT($A589)&amp;"#"&amp;COUNTIF('Zmiany planu'!$C$4:$C$1000,$A589),'Zmiany planu'!$L$4:$L$1000,0))&amp;"")</f>
        <v/>
      </c>
      <c r="M589" s="52">
        <f>IF(COUNTIF('Zmiany planu'!$C$4:$C$1000,$A589)=0,IF(I589="","",I589),IF(INDEX('Zmiany planu'!$H$4:$H$1000,MATCH(INT($A589)&amp;"#"&amp;COUNTIF('Zmiany planu'!$C$4:$C$1000,$A589),'Zmiany planu'!$L$4:$L$1000,0))="",0,INDEX('Zmiany planu'!$H$4:$H$1000,MATCH(INT($A589)&amp;"#"&amp;COUNTIF('Zmiany planu'!$C$4:$C$1000,$A589),'Zmiany planu'!$L$4:$L$1000,0))))</f>
        <v/>
      </c>
      <c r="N589" s="53" t="n"/>
      <c r="O589" s="53" t="n"/>
      <c r="P589" s="54" t="n"/>
      <c r="Q589" s="55" t="n"/>
      <c r="R589" s="56">
        <f>IF(AND(N(P589)&gt;0,N(Q589)&gt;0),Q589/P589,"")</f>
        <v/>
      </c>
      <c r="S589" s="53" t="n"/>
      <c r="T589" s="53" t="n"/>
      <c r="U589" s="44">
        <f>IF(OR(N(S589)=0,N('Ustawienia'!$B$19)=0),"",IFERROR("Z"&amp;MATCH(S589,'Ustawienia'!$C$23:$C$27,1),"&lt;Z1"))</f>
        <v/>
      </c>
      <c r="V589" s="53" t="n"/>
      <c r="W589" s="44">
        <f>IF(AND(N(V589)&gt;0,N(Q589)&gt;0),ROUND(V589*Q589*1440,0),"")</f>
        <v/>
      </c>
      <c r="X589" s="53" t="n"/>
      <c r="Y589" s="53" t="n"/>
      <c r="Z589" s="53" t="n"/>
      <c r="AA589" s="57" t="n"/>
      <c r="AB589" s="53" t="n"/>
      <c r="AC589" s="58" t="n"/>
      <c r="AD589" s="57" t="n"/>
      <c r="AE589" s="53" t="n"/>
      <c r="AF589" s="58" t="n"/>
      <c r="AG589" s="53" t="n"/>
      <c r="AH589" s="58" t="n"/>
      <c r="AI589" s="58" t="n"/>
      <c r="AJ589" s="48" t="n"/>
    </row>
    <row r="590" outlineLevel="1">
      <c r="A590" s="59" t="n">
        <v>46831</v>
      </c>
      <c r="B590" s="60">
        <f>CHOOSE(WEEKDAY(A590,2),"pon","wt","śr","czw","pt","sob","ndz")</f>
        <v/>
      </c>
      <c r="C590" s="61">
        <f>A590-WEEKDAY(A590,2)+1</f>
        <v/>
      </c>
      <c r="D590" s="60">
        <f>YEAR(A590)&amp;"-"&amp;TEXT(MONTH(A590),"00")</f>
        <v/>
      </c>
      <c r="E590" s="62">
        <f>SUMIFS($M$4:$M$1200,$C$4:$C$1200,$C590)</f>
        <v/>
      </c>
      <c r="F590" s="62">
        <f>SUMIFS($P$4:$P$1200,$C$4:$C$1200,$C590)</f>
        <v/>
      </c>
      <c r="G590" s="63" t="n"/>
      <c r="H590" s="64" t="n"/>
      <c r="I590" s="65" t="n"/>
      <c r="J590" s="63" t="n"/>
      <c r="K590" s="66">
        <f>IF(AND(H590="",I590="",COUNTIF('Zmiany planu'!$C$4:$C$1000,$A590)=0),"",1+COUNTIF('Zmiany planu'!$C$4:$C$1000,$A590))</f>
        <v/>
      </c>
      <c r="L590" s="67">
        <f>IF(COUNTIF('Zmiany planu'!$C$4:$C$1000,$A590)=0,IF(H590="","",H590),INDEX('Zmiany planu'!$G$4:$G$1000,MATCH(INT($A590)&amp;"#"&amp;COUNTIF('Zmiany planu'!$C$4:$C$1000,$A590),'Zmiany planu'!$L$4:$L$1000,0))&amp;"")</f>
        <v/>
      </c>
      <c r="M590" s="68">
        <f>IF(COUNTIF('Zmiany planu'!$C$4:$C$1000,$A590)=0,IF(I590="","",I590),IF(INDEX('Zmiany planu'!$H$4:$H$1000,MATCH(INT($A590)&amp;"#"&amp;COUNTIF('Zmiany planu'!$C$4:$C$1000,$A590),'Zmiany planu'!$L$4:$L$1000,0))="",0,INDEX('Zmiany planu'!$H$4:$H$1000,MATCH(INT($A590)&amp;"#"&amp;COUNTIF('Zmiany planu'!$C$4:$C$1000,$A590),'Zmiany planu'!$L$4:$L$1000,0))))</f>
        <v/>
      </c>
      <c r="N590" s="69" t="n"/>
      <c r="O590" s="69" t="n"/>
      <c r="P590" s="70" t="n"/>
      <c r="Q590" s="71" t="n"/>
      <c r="R590" s="72">
        <f>IF(AND(N(P590)&gt;0,N(Q590)&gt;0),Q590/P590,"")</f>
        <v/>
      </c>
      <c r="S590" s="69" t="n"/>
      <c r="T590" s="69" t="n"/>
      <c r="U590" s="60">
        <f>IF(OR(N(S590)=0,N('Ustawienia'!$B$19)=0),"",IFERROR("Z"&amp;MATCH(S590,'Ustawienia'!$C$23:$C$27,1),"&lt;Z1"))</f>
        <v/>
      </c>
      <c r="V590" s="69" t="n"/>
      <c r="W590" s="60">
        <f>IF(AND(N(V590)&gt;0,N(Q590)&gt;0),ROUND(V590*Q590*1440,0),"")</f>
        <v/>
      </c>
      <c r="X590" s="69" t="n"/>
      <c r="Y590" s="69" t="n"/>
      <c r="Z590" s="69" t="n"/>
      <c r="AA590" s="73" t="n"/>
      <c r="AB590" s="69" t="n"/>
      <c r="AC590" s="74" t="n"/>
      <c r="AD590" s="73" t="n"/>
      <c r="AE590" s="69" t="n"/>
      <c r="AF590" s="74" t="n"/>
      <c r="AG590" s="69" t="n"/>
      <c r="AH590" s="74" t="n"/>
      <c r="AI590" s="74" t="n"/>
      <c r="AJ590" s="64" t="n"/>
    </row>
    <row r="591" outlineLevel="1">
      <c r="A591" s="43" t="n">
        <v>46832</v>
      </c>
      <c r="B591" s="44">
        <f>CHOOSE(WEEKDAY(A591,2),"pon","wt","śr","czw","pt","sob","ndz")</f>
        <v/>
      </c>
      <c r="C591" s="45">
        <f>A591-WEEKDAY(A591,2)+1</f>
        <v/>
      </c>
      <c r="D591" s="44">
        <f>YEAR(A591)&amp;"-"&amp;TEXT(MONTH(A591),"00")</f>
        <v/>
      </c>
      <c r="E591" s="46" t="n"/>
      <c r="F591" s="46" t="n"/>
      <c r="G591" s="47" t="n"/>
      <c r="H591" s="48" t="n"/>
      <c r="I591" s="49" t="n"/>
      <c r="J591" s="47" t="n"/>
      <c r="K591" s="50">
        <f>IF(AND(H591="",I591="",COUNTIF('Zmiany planu'!$C$4:$C$1000,$A591)=0),"",1+COUNTIF('Zmiany planu'!$C$4:$C$1000,$A591))</f>
        <v/>
      </c>
      <c r="L591" s="51">
        <f>IF(COUNTIF('Zmiany planu'!$C$4:$C$1000,$A591)=0,IF(H591="","",H591),INDEX('Zmiany planu'!$G$4:$G$1000,MATCH(INT($A591)&amp;"#"&amp;COUNTIF('Zmiany planu'!$C$4:$C$1000,$A591),'Zmiany planu'!$L$4:$L$1000,0))&amp;"")</f>
        <v/>
      </c>
      <c r="M591" s="52">
        <f>IF(COUNTIF('Zmiany planu'!$C$4:$C$1000,$A591)=0,IF(I591="","",I591),IF(INDEX('Zmiany planu'!$H$4:$H$1000,MATCH(INT($A591)&amp;"#"&amp;COUNTIF('Zmiany planu'!$C$4:$C$1000,$A591),'Zmiany planu'!$L$4:$L$1000,0))="",0,INDEX('Zmiany planu'!$H$4:$H$1000,MATCH(INT($A591)&amp;"#"&amp;COUNTIF('Zmiany planu'!$C$4:$C$1000,$A591),'Zmiany planu'!$L$4:$L$1000,0))))</f>
        <v/>
      </c>
      <c r="N591" s="53" t="n"/>
      <c r="O591" s="53" t="n"/>
      <c r="P591" s="54" t="n"/>
      <c r="Q591" s="55" t="n"/>
      <c r="R591" s="56">
        <f>IF(AND(N(P591)&gt;0,N(Q591)&gt;0),Q591/P591,"")</f>
        <v/>
      </c>
      <c r="S591" s="53" t="n"/>
      <c r="T591" s="53" t="n"/>
      <c r="U591" s="44">
        <f>IF(OR(N(S591)=0,N('Ustawienia'!$B$19)=0),"",IFERROR("Z"&amp;MATCH(S591,'Ustawienia'!$C$23:$C$27,1),"&lt;Z1"))</f>
        <v/>
      </c>
      <c r="V591" s="53" t="n"/>
      <c r="W591" s="44">
        <f>IF(AND(N(V591)&gt;0,N(Q591)&gt;0),ROUND(V591*Q591*1440,0),"")</f>
        <v/>
      </c>
      <c r="X591" s="53" t="n"/>
      <c r="Y591" s="53" t="n"/>
      <c r="Z591" s="53" t="n"/>
      <c r="AA591" s="57" t="n"/>
      <c r="AB591" s="53" t="n"/>
      <c r="AC591" s="58" t="n"/>
      <c r="AD591" s="57" t="n"/>
      <c r="AE591" s="53" t="n"/>
      <c r="AF591" s="58" t="n"/>
      <c r="AG591" s="53" t="n"/>
      <c r="AH591" s="58" t="n"/>
      <c r="AI591" s="58" t="n"/>
      <c r="AJ591" s="48" t="n"/>
    </row>
    <row r="592" outlineLevel="1">
      <c r="A592" s="43" t="n">
        <v>46833</v>
      </c>
      <c r="B592" s="44">
        <f>CHOOSE(WEEKDAY(A592,2),"pon","wt","śr","czw","pt","sob","ndz")</f>
        <v/>
      </c>
      <c r="C592" s="45">
        <f>A592-WEEKDAY(A592,2)+1</f>
        <v/>
      </c>
      <c r="D592" s="44">
        <f>YEAR(A592)&amp;"-"&amp;TEXT(MONTH(A592),"00")</f>
        <v/>
      </c>
      <c r="E592" s="46" t="n"/>
      <c r="F592" s="46" t="n"/>
      <c r="G592" s="47" t="n"/>
      <c r="H592" s="48" t="n"/>
      <c r="I592" s="49" t="n"/>
      <c r="J592" s="47" t="n"/>
      <c r="K592" s="50">
        <f>IF(AND(H592="",I592="",COUNTIF('Zmiany planu'!$C$4:$C$1000,$A592)=0),"",1+COUNTIF('Zmiany planu'!$C$4:$C$1000,$A592))</f>
        <v/>
      </c>
      <c r="L592" s="51">
        <f>IF(COUNTIF('Zmiany planu'!$C$4:$C$1000,$A592)=0,IF(H592="","",H592),INDEX('Zmiany planu'!$G$4:$G$1000,MATCH(INT($A592)&amp;"#"&amp;COUNTIF('Zmiany planu'!$C$4:$C$1000,$A592),'Zmiany planu'!$L$4:$L$1000,0))&amp;"")</f>
        <v/>
      </c>
      <c r="M592" s="52">
        <f>IF(COUNTIF('Zmiany planu'!$C$4:$C$1000,$A592)=0,IF(I592="","",I592),IF(INDEX('Zmiany planu'!$H$4:$H$1000,MATCH(INT($A592)&amp;"#"&amp;COUNTIF('Zmiany planu'!$C$4:$C$1000,$A592),'Zmiany planu'!$L$4:$L$1000,0))="",0,INDEX('Zmiany planu'!$H$4:$H$1000,MATCH(INT($A592)&amp;"#"&amp;COUNTIF('Zmiany planu'!$C$4:$C$1000,$A592),'Zmiany planu'!$L$4:$L$1000,0))))</f>
        <v/>
      </c>
      <c r="N592" s="53" t="n"/>
      <c r="O592" s="53" t="n"/>
      <c r="P592" s="54" t="n"/>
      <c r="Q592" s="55" t="n"/>
      <c r="R592" s="56">
        <f>IF(AND(N(P592)&gt;0,N(Q592)&gt;0),Q592/P592,"")</f>
        <v/>
      </c>
      <c r="S592" s="53" t="n"/>
      <c r="T592" s="53" t="n"/>
      <c r="U592" s="44">
        <f>IF(OR(N(S592)=0,N('Ustawienia'!$B$19)=0),"",IFERROR("Z"&amp;MATCH(S592,'Ustawienia'!$C$23:$C$27,1),"&lt;Z1"))</f>
        <v/>
      </c>
      <c r="V592" s="53" t="n"/>
      <c r="W592" s="44">
        <f>IF(AND(N(V592)&gt;0,N(Q592)&gt;0),ROUND(V592*Q592*1440,0),"")</f>
        <v/>
      </c>
      <c r="X592" s="53" t="n"/>
      <c r="Y592" s="53" t="n"/>
      <c r="Z592" s="53" t="n"/>
      <c r="AA592" s="57" t="n"/>
      <c r="AB592" s="53" t="n"/>
      <c r="AC592" s="58" t="n"/>
      <c r="AD592" s="57" t="n"/>
      <c r="AE592" s="53" t="n"/>
      <c r="AF592" s="58" t="n"/>
      <c r="AG592" s="53" t="n"/>
      <c r="AH592" s="58" t="n"/>
      <c r="AI592" s="58" t="n"/>
      <c r="AJ592" s="48" t="n"/>
    </row>
    <row r="593" outlineLevel="1">
      <c r="A593" s="43" t="n">
        <v>46834</v>
      </c>
      <c r="B593" s="44">
        <f>CHOOSE(WEEKDAY(A593,2),"pon","wt","śr","czw","pt","sob","ndz")</f>
        <v/>
      </c>
      <c r="C593" s="45">
        <f>A593-WEEKDAY(A593,2)+1</f>
        <v/>
      </c>
      <c r="D593" s="44">
        <f>YEAR(A593)&amp;"-"&amp;TEXT(MONTH(A593),"00")</f>
        <v/>
      </c>
      <c r="E593" s="46" t="n"/>
      <c r="F593" s="46" t="n"/>
      <c r="G593" s="47" t="n"/>
      <c r="H593" s="48" t="n"/>
      <c r="I593" s="49" t="n"/>
      <c r="J593" s="47" t="n"/>
      <c r="K593" s="50">
        <f>IF(AND(H593="",I593="",COUNTIF('Zmiany planu'!$C$4:$C$1000,$A593)=0),"",1+COUNTIF('Zmiany planu'!$C$4:$C$1000,$A593))</f>
        <v/>
      </c>
      <c r="L593" s="51">
        <f>IF(COUNTIF('Zmiany planu'!$C$4:$C$1000,$A593)=0,IF(H593="","",H593),INDEX('Zmiany planu'!$G$4:$G$1000,MATCH(INT($A593)&amp;"#"&amp;COUNTIF('Zmiany planu'!$C$4:$C$1000,$A593),'Zmiany planu'!$L$4:$L$1000,0))&amp;"")</f>
        <v/>
      </c>
      <c r="M593" s="52">
        <f>IF(COUNTIF('Zmiany planu'!$C$4:$C$1000,$A593)=0,IF(I593="","",I593),IF(INDEX('Zmiany planu'!$H$4:$H$1000,MATCH(INT($A593)&amp;"#"&amp;COUNTIF('Zmiany planu'!$C$4:$C$1000,$A593),'Zmiany planu'!$L$4:$L$1000,0))="",0,INDEX('Zmiany planu'!$H$4:$H$1000,MATCH(INT($A593)&amp;"#"&amp;COUNTIF('Zmiany planu'!$C$4:$C$1000,$A593),'Zmiany planu'!$L$4:$L$1000,0))))</f>
        <v/>
      </c>
      <c r="N593" s="53" t="n"/>
      <c r="O593" s="53" t="n"/>
      <c r="P593" s="54" t="n"/>
      <c r="Q593" s="55" t="n"/>
      <c r="R593" s="56">
        <f>IF(AND(N(P593)&gt;0,N(Q593)&gt;0),Q593/P593,"")</f>
        <v/>
      </c>
      <c r="S593" s="53" t="n"/>
      <c r="T593" s="53" t="n"/>
      <c r="U593" s="44">
        <f>IF(OR(N(S593)=0,N('Ustawienia'!$B$19)=0),"",IFERROR("Z"&amp;MATCH(S593,'Ustawienia'!$C$23:$C$27,1),"&lt;Z1"))</f>
        <v/>
      </c>
      <c r="V593" s="53" t="n"/>
      <c r="W593" s="44">
        <f>IF(AND(N(V593)&gt;0,N(Q593)&gt;0),ROUND(V593*Q593*1440,0),"")</f>
        <v/>
      </c>
      <c r="X593" s="53" t="n"/>
      <c r="Y593" s="53" t="n"/>
      <c r="Z593" s="53" t="n"/>
      <c r="AA593" s="57" t="n"/>
      <c r="AB593" s="53" t="n"/>
      <c r="AC593" s="58" t="n"/>
      <c r="AD593" s="57" t="n"/>
      <c r="AE593" s="53" t="n"/>
      <c r="AF593" s="58" t="n"/>
      <c r="AG593" s="53" t="n"/>
      <c r="AH593" s="58" t="n"/>
      <c r="AI593" s="58" t="n"/>
      <c r="AJ593" s="48" t="n"/>
    </row>
    <row r="594" outlineLevel="1">
      <c r="A594" s="43" t="n">
        <v>46835</v>
      </c>
      <c r="B594" s="44">
        <f>CHOOSE(WEEKDAY(A594,2),"pon","wt","śr","czw","pt","sob","ndz")</f>
        <v/>
      </c>
      <c r="C594" s="45">
        <f>A594-WEEKDAY(A594,2)+1</f>
        <v/>
      </c>
      <c r="D594" s="44">
        <f>YEAR(A594)&amp;"-"&amp;TEXT(MONTH(A594),"00")</f>
        <v/>
      </c>
      <c r="E594" s="46" t="n"/>
      <c r="F594" s="46" t="n"/>
      <c r="G594" s="47" t="n"/>
      <c r="H594" s="48" t="n"/>
      <c r="I594" s="49" t="n"/>
      <c r="J594" s="47" t="n"/>
      <c r="K594" s="50">
        <f>IF(AND(H594="",I594="",COUNTIF('Zmiany planu'!$C$4:$C$1000,$A594)=0),"",1+COUNTIF('Zmiany planu'!$C$4:$C$1000,$A594))</f>
        <v/>
      </c>
      <c r="L594" s="51">
        <f>IF(COUNTIF('Zmiany planu'!$C$4:$C$1000,$A594)=0,IF(H594="","",H594),INDEX('Zmiany planu'!$G$4:$G$1000,MATCH(INT($A594)&amp;"#"&amp;COUNTIF('Zmiany planu'!$C$4:$C$1000,$A594),'Zmiany planu'!$L$4:$L$1000,0))&amp;"")</f>
        <v/>
      </c>
      <c r="M594" s="52">
        <f>IF(COUNTIF('Zmiany planu'!$C$4:$C$1000,$A594)=0,IF(I594="","",I594),IF(INDEX('Zmiany planu'!$H$4:$H$1000,MATCH(INT($A594)&amp;"#"&amp;COUNTIF('Zmiany planu'!$C$4:$C$1000,$A594),'Zmiany planu'!$L$4:$L$1000,0))="",0,INDEX('Zmiany planu'!$H$4:$H$1000,MATCH(INT($A594)&amp;"#"&amp;COUNTIF('Zmiany planu'!$C$4:$C$1000,$A594),'Zmiany planu'!$L$4:$L$1000,0))))</f>
        <v/>
      </c>
      <c r="N594" s="53" t="n"/>
      <c r="O594" s="53" t="n"/>
      <c r="P594" s="54" t="n"/>
      <c r="Q594" s="55" t="n"/>
      <c r="R594" s="56">
        <f>IF(AND(N(P594)&gt;0,N(Q594)&gt;0),Q594/P594,"")</f>
        <v/>
      </c>
      <c r="S594" s="53" t="n"/>
      <c r="T594" s="53" t="n"/>
      <c r="U594" s="44">
        <f>IF(OR(N(S594)=0,N('Ustawienia'!$B$19)=0),"",IFERROR("Z"&amp;MATCH(S594,'Ustawienia'!$C$23:$C$27,1),"&lt;Z1"))</f>
        <v/>
      </c>
      <c r="V594" s="53" t="n"/>
      <c r="W594" s="44">
        <f>IF(AND(N(V594)&gt;0,N(Q594)&gt;0),ROUND(V594*Q594*1440,0),"")</f>
        <v/>
      </c>
      <c r="X594" s="53" t="n"/>
      <c r="Y594" s="53" t="n"/>
      <c r="Z594" s="53" t="n"/>
      <c r="AA594" s="57" t="n"/>
      <c r="AB594" s="53" t="n"/>
      <c r="AC594" s="58" t="n"/>
      <c r="AD594" s="57" t="n"/>
      <c r="AE594" s="53" t="n"/>
      <c r="AF594" s="58" t="n"/>
      <c r="AG594" s="53" t="n"/>
      <c r="AH594" s="58" t="n"/>
      <c r="AI594" s="58" t="n"/>
      <c r="AJ594" s="48" t="n"/>
    </row>
    <row r="595" outlineLevel="1">
      <c r="A595" s="43" t="n">
        <v>46836</v>
      </c>
      <c r="B595" s="44">
        <f>CHOOSE(WEEKDAY(A595,2),"pon","wt","śr","czw","pt","sob","ndz")</f>
        <v/>
      </c>
      <c r="C595" s="45">
        <f>A595-WEEKDAY(A595,2)+1</f>
        <v/>
      </c>
      <c r="D595" s="44">
        <f>YEAR(A595)&amp;"-"&amp;TEXT(MONTH(A595),"00")</f>
        <v/>
      </c>
      <c r="E595" s="46" t="n"/>
      <c r="F595" s="46" t="n"/>
      <c r="G595" s="47" t="n"/>
      <c r="H595" s="48" t="n"/>
      <c r="I595" s="49" t="n"/>
      <c r="J595" s="47" t="n"/>
      <c r="K595" s="50">
        <f>IF(AND(H595="",I595="",COUNTIF('Zmiany planu'!$C$4:$C$1000,$A595)=0),"",1+COUNTIF('Zmiany planu'!$C$4:$C$1000,$A595))</f>
        <v/>
      </c>
      <c r="L595" s="51">
        <f>IF(COUNTIF('Zmiany planu'!$C$4:$C$1000,$A595)=0,IF(H595="","",H595),INDEX('Zmiany planu'!$G$4:$G$1000,MATCH(INT($A595)&amp;"#"&amp;COUNTIF('Zmiany planu'!$C$4:$C$1000,$A595),'Zmiany planu'!$L$4:$L$1000,0))&amp;"")</f>
        <v/>
      </c>
      <c r="M595" s="52">
        <f>IF(COUNTIF('Zmiany planu'!$C$4:$C$1000,$A595)=0,IF(I595="","",I595),IF(INDEX('Zmiany planu'!$H$4:$H$1000,MATCH(INT($A595)&amp;"#"&amp;COUNTIF('Zmiany planu'!$C$4:$C$1000,$A595),'Zmiany planu'!$L$4:$L$1000,0))="",0,INDEX('Zmiany planu'!$H$4:$H$1000,MATCH(INT($A595)&amp;"#"&amp;COUNTIF('Zmiany planu'!$C$4:$C$1000,$A595),'Zmiany planu'!$L$4:$L$1000,0))))</f>
        <v/>
      </c>
      <c r="N595" s="53" t="n"/>
      <c r="O595" s="53" t="n"/>
      <c r="P595" s="54" t="n"/>
      <c r="Q595" s="55" t="n"/>
      <c r="R595" s="56">
        <f>IF(AND(N(P595)&gt;0,N(Q595)&gt;0),Q595/P595,"")</f>
        <v/>
      </c>
      <c r="S595" s="53" t="n"/>
      <c r="T595" s="53" t="n"/>
      <c r="U595" s="44">
        <f>IF(OR(N(S595)=0,N('Ustawienia'!$B$19)=0),"",IFERROR("Z"&amp;MATCH(S595,'Ustawienia'!$C$23:$C$27,1),"&lt;Z1"))</f>
        <v/>
      </c>
      <c r="V595" s="53" t="n"/>
      <c r="W595" s="44">
        <f>IF(AND(N(V595)&gt;0,N(Q595)&gt;0),ROUND(V595*Q595*1440,0),"")</f>
        <v/>
      </c>
      <c r="X595" s="53" t="n"/>
      <c r="Y595" s="53" t="n"/>
      <c r="Z595" s="53" t="n"/>
      <c r="AA595" s="57" t="n"/>
      <c r="AB595" s="53" t="n"/>
      <c r="AC595" s="58" t="n"/>
      <c r="AD595" s="57" t="n"/>
      <c r="AE595" s="53" t="n"/>
      <c r="AF595" s="58" t="n"/>
      <c r="AG595" s="53" t="n"/>
      <c r="AH595" s="58" t="n"/>
      <c r="AI595" s="58" t="n"/>
      <c r="AJ595" s="48" t="n"/>
    </row>
    <row r="596" outlineLevel="1">
      <c r="A596" s="43" t="n">
        <v>46837</v>
      </c>
      <c r="B596" s="44">
        <f>CHOOSE(WEEKDAY(A596,2),"pon","wt","śr","czw","pt","sob","ndz")</f>
        <v/>
      </c>
      <c r="C596" s="45">
        <f>A596-WEEKDAY(A596,2)+1</f>
        <v/>
      </c>
      <c r="D596" s="44">
        <f>YEAR(A596)&amp;"-"&amp;TEXT(MONTH(A596),"00")</f>
        <v/>
      </c>
      <c r="E596" s="46" t="n"/>
      <c r="F596" s="46" t="n"/>
      <c r="G596" s="47" t="n"/>
      <c r="H596" s="48" t="n"/>
      <c r="I596" s="49" t="n"/>
      <c r="J596" s="47" t="n"/>
      <c r="K596" s="50">
        <f>IF(AND(H596="",I596="",COUNTIF('Zmiany planu'!$C$4:$C$1000,$A596)=0),"",1+COUNTIF('Zmiany planu'!$C$4:$C$1000,$A596))</f>
        <v/>
      </c>
      <c r="L596" s="51">
        <f>IF(COUNTIF('Zmiany planu'!$C$4:$C$1000,$A596)=0,IF(H596="","",H596),INDEX('Zmiany planu'!$G$4:$G$1000,MATCH(INT($A596)&amp;"#"&amp;COUNTIF('Zmiany planu'!$C$4:$C$1000,$A596),'Zmiany planu'!$L$4:$L$1000,0))&amp;"")</f>
        <v/>
      </c>
      <c r="M596" s="52">
        <f>IF(COUNTIF('Zmiany planu'!$C$4:$C$1000,$A596)=0,IF(I596="","",I596),IF(INDEX('Zmiany planu'!$H$4:$H$1000,MATCH(INT($A596)&amp;"#"&amp;COUNTIF('Zmiany planu'!$C$4:$C$1000,$A596),'Zmiany planu'!$L$4:$L$1000,0))="",0,INDEX('Zmiany planu'!$H$4:$H$1000,MATCH(INT($A596)&amp;"#"&amp;COUNTIF('Zmiany planu'!$C$4:$C$1000,$A596),'Zmiany planu'!$L$4:$L$1000,0))))</f>
        <v/>
      </c>
      <c r="N596" s="53" t="n"/>
      <c r="O596" s="53" t="n"/>
      <c r="P596" s="54" t="n"/>
      <c r="Q596" s="55" t="n"/>
      <c r="R596" s="56">
        <f>IF(AND(N(P596)&gt;0,N(Q596)&gt;0),Q596/P596,"")</f>
        <v/>
      </c>
      <c r="S596" s="53" t="n"/>
      <c r="T596" s="53" t="n"/>
      <c r="U596" s="44">
        <f>IF(OR(N(S596)=0,N('Ustawienia'!$B$19)=0),"",IFERROR("Z"&amp;MATCH(S596,'Ustawienia'!$C$23:$C$27,1),"&lt;Z1"))</f>
        <v/>
      </c>
      <c r="V596" s="53" t="n"/>
      <c r="W596" s="44">
        <f>IF(AND(N(V596)&gt;0,N(Q596)&gt;0),ROUND(V596*Q596*1440,0),"")</f>
        <v/>
      </c>
      <c r="X596" s="53" t="n"/>
      <c r="Y596" s="53" t="n"/>
      <c r="Z596" s="53" t="n"/>
      <c r="AA596" s="57" t="n"/>
      <c r="AB596" s="53" t="n"/>
      <c r="AC596" s="58" t="n"/>
      <c r="AD596" s="57" t="n"/>
      <c r="AE596" s="53" t="n"/>
      <c r="AF596" s="58" t="n"/>
      <c r="AG596" s="53" t="n"/>
      <c r="AH596" s="58" t="n"/>
      <c r="AI596" s="58" t="n"/>
      <c r="AJ596" s="48" t="n"/>
    </row>
    <row r="597" outlineLevel="1">
      <c r="A597" s="59" t="n">
        <v>46838</v>
      </c>
      <c r="B597" s="60">
        <f>CHOOSE(WEEKDAY(A597,2),"pon","wt","śr","czw","pt","sob","ndz")</f>
        <v/>
      </c>
      <c r="C597" s="61">
        <f>A597-WEEKDAY(A597,2)+1</f>
        <v/>
      </c>
      <c r="D597" s="60">
        <f>YEAR(A597)&amp;"-"&amp;TEXT(MONTH(A597),"00")</f>
        <v/>
      </c>
      <c r="E597" s="62">
        <f>SUMIFS($M$4:$M$1200,$C$4:$C$1200,$C597)</f>
        <v/>
      </c>
      <c r="F597" s="62">
        <f>SUMIFS($P$4:$P$1200,$C$4:$C$1200,$C597)</f>
        <v/>
      </c>
      <c r="G597" s="63" t="n"/>
      <c r="H597" s="64" t="n"/>
      <c r="I597" s="65" t="n"/>
      <c r="J597" s="63" t="n"/>
      <c r="K597" s="66">
        <f>IF(AND(H597="",I597="",COUNTIF('Zmiany planu'!$C$4:$C$1000,$A597)=0),"",1+COUNTIF('Zmiany planu'!$C$4:$C$1000,$A597))</f>
        <v/>
      </c>
      <c r="L597" s="67">
        <f>IF(COUNTIF('Zmiany planu'!$C$4:$C$1000,$A597)=0,IF(H597="","",H597),INDEX('Zmiany planu'!$G$4:$G$1000,MATCH(INT($A597)&amp;"#"&amp;COUNTIF('Zmiany planu'!$C$4:$C$1000,$A597),'Zmiany planu'!$L$4:$L$1000,0))&amp;"")</f>
        <v/>
      </c>
      <c r="M597" s="68">
        <f>IF(COUNTIF('Zmiany planu'!$C$4:$C$1000,$A597)=0,IF(I597="","",I597),IF(INDEX('Zmiany planu'!$H$4:$H$1000,MATCH(INT($A597)&amp;"#"&amp;COUNTIF('Zmiany planu'!$C$4:$C$1000,$A597),'Zmiany planu'!$L$4:$L$1000,0))="",0,INDEX('Zmiany planu'!$H$4:$H$1000,MATCH(INT($A597)&amp;"#"&amp;COUNTIF('Zmiany planu'!$C$4:$C$1000,$A597),'Zmiany planu'!$L$4:$L$1000,0))))</f>
        <v/>
      </c>
      <c r="N597" s="69" t="n"/>
      <c r="O597" s="69" t="n"/>
      <c r="P597" s="70" t="n"/>
      <c r="Q597" s="71" t="n"/>
      <c r="R597" s="72">
        <f>IF(AND(N(P597)&gt;0,N(Q597)&gt;0),Q597/P597,"")</f>
        <v/>
      </c>
      <c r="S597" s="69" t="n"/>
      <c r="T597" s="69" t="n"/>
      <c r="U597" s="60">
        <f>IF(OR(N(S597)=0,N('Ustawienia'!$B$19)=0),"",IFERROR("Z"&amp;MATCH(S597,'Ustawienia'!$C$23:$C$27,1),"&lt;Z1"))</f>
        <v/>
      </c>
      <c r="V597" s="69" t="n"/>
      <c r="W597" s="60">
        <f>IF(AND(N(V597)&gt;0,N(Q597)&gt;0),ROUND(V597*Q597*1440,0),"")</f>
        <v/>
      </c>
      <c r="X597" s="69" t="n"/>
      <c r="Y597" s="69" t="n"/>
      <c r="Z597" s="69" t="n"/>
      <c r="AA597" s="73" t="n"/>
      <c r="AB597" s="69" t="n"/>
      <c r="AC597" s="74" t="n"/>
      <c r="AD597" s="73" t="n"/>
      <c r="AE597" s="69" t="n"/>
      <c r="AF597" s="74" t="n"/>
      <c r="AG597" s="69" t="n"/>
      <c r="AH597" s="74" t="n"/>
      <c r="AI597" s="74" t="n"/>
      <c r="AJ597" s="64" t="n"/>
    </row>
    <row r="598" outlineLevel="1">
      <c r="A598" s="43" t="n">
        <v>46839</v>
      </c>
      <c r="B598" s="44">
        <f>CHOOSE(WEEKDAY(A598,2),"pon","wt","śr","czw","pt","sob","ndz")</f>
        <v/>
      </c>
      <c r="C598" s="45">
        <f>A598-WEEKDAY(A598,2)+1</f>
        <v/>
      </c>
      <c r="D598" s="44">
        <f>YEAR(A598)&amp;"-"&amp;TEXT(MONTH(A598),"00")</f>
        <v/>
      </c>
      <c r="E598" s="46" t="n"/>
      <c r="F598" s="46" t="n"/>
      <c r="G598" s="47" t="n"/>
      <c r="H598" s="48" t="n"/>
      <c r="I598" s="49" t="n"/>
      <c r="J598" s="47" t="n"/>
      <c r="K598" s="50">
        <f>IF(AND(H598="",I598="",COUNTIF('Zmiany planu'!$C$4:$C$1000,$A598)=0),"",1+COUNTIF('Zmiany planu'!$C$4:$C$1000,$A598))</f>
        <v/>
      </c>
      <c r="L598" s="51">
        <f>IF(COUNTIF('Zmiany planu'!$C$4:$C$1000,$A598)=0,IF(H598="","",H598),INDEX('Zmiany planu'!$G$4:$G$1000,MATCH(INT($A598)&amp;"#"&amp;COUNTIF('Zmiany planu'!$C$4:$C$1000,$A598),'Zmiany planu'!$L$4:$L$1000,0))&amp;"")</f>
        <v/>
      </c>
      <c r="M598" s="52">
        <f>IF(COUNTIF('Zmiany planu'!$C$4:$C$1000,$A598)=0,IF(I598="","",I598),IF(INDEX('Zmiany planu'!$H$4:$H$1000,MATCH(INT($A598)&amp;"#"&amp;COUNTIF('Zmiany planu'!$C$4:$C$1000,$A598),'Zmiany planu'!$L$4:$L$1000,0))="",0,INDEX('Zmiany planu'!$H$4:$H$1000,MATCH(INT($A598)&amp;"#"&amp;COUNTIF('Zmiany planu'!$C$4:$C$1000,$A598),'Zmiany planu'!$L$4:$L$1000,0))))</f>
        <v/>
      </c>
      <c r="N598" s="53" t="n"/>
      <c r="O598" s="53" t="n"/>
      <c r="P598" s="54" t="n"/>
      <c r="Q598" s="55" t="n"/>
      <c r="R598" s="56">
        <f>IF(AND(N(P598)&gt;0,N(Q598)&gt;0),Q598/P598,"")</f>
        <v/>
      </c>
      <c r="S598" s="53" t="n"/>
      <c r="T598" s="53" t="n"/>
      <c r="U598" s="44">
        <f>IF(OR(N(S598)=0,N('Ustawienia'!$B$19)=0),"",IFERROR("Z"&amp;MATCH(S598,'Ustawienia'!$C$23:$C$27,1),"&lt;Z1"))</f>
        <v/>
      </c>
      <c r="V598" s="53" t="n"/>
      <c r="W598" s="44">
        <f>IF(AND(N(V598)&gt;0,N(Q598)&gt;0),ROUND(V598*Q598*1440,0),"")</f>
        <v/>
      </c>
      <c r="X598" s="53" t="n"/>
      <c r="Y598" s="53" t="n"/>
      <c r="Z598" s="53" t="n"/>
      <c r="AA598" s="57" t="n"/>
      <c r="AB598" s="53" t="n"/>
      <c r="AC598" s="58" t="n"/>
      <c r="AD598" s="57" t="n"/>
      <c r="AE598" s="53" t="n"/>
      <c r="AF598" s="58" t="n"/>
      <c r="AG598" s="53" t="n"/>
      <c r="AH598" s="58" t="n"/>
      <c r="AI598" s="58" t="n"/>
      <c r="AJ598" s="48" t="n"/>
    </row>
    <row r="599" outlineLevel="1">
      <c r="A599" s="43" t="n">
        <v>46840</v>
      </c>
      <c r="B599" s="44">
        <f>CHOOSE(WEEKDAY(A599,2),"pon","wt","śr","czw","pt","sob","ndz")</f>
        <v/>
      </c>
      <c r="C599" s="45">
        <f>A599-WEEKDAY(A599,2)+1</f>
        <v/>
      </c>
      <c r="D599" s="44">
        <f>YEAR(A599)&amp;"-"&amp;TEXT(MONTH(A599),"00")</f>
        <v/>
      </c>
      <c r="E599" s="46" t="n"/>
      <c r="F599" s="46" t="n"/>
      <c r="G599" s="47" t="n"/>
      <c r="H599" s="48" t="n"/>
      <c r="I599" s="49" t="n"/>
      <c r="J599" s="47" t="n"/>
      <c r="K599" s="50">
        <f>IF(AND(H599="",I599="",COUNTIF('Zmiany planu'!$C$4:$C$1000,$A599)=0),"",1+COUNTIF('Zmiany planu'!$C$4:$C$1000,$A599))</f>
        <v/>
      </c>
      <c r="L599" s="51">
        <f>IF(COUNTIF('Zmiany planu'!$C$4:$C$1000,$A599)=0,IF(H599="","",H599),INDEX('Zmiany planu'!$G$4:$G$1000,MATCH(INT($A599)&amp;"#"&amp;COUNTIF('Zmiany planu'!$C$4:$C$1000,$A599),'Zmiany planu'!$L$4:$L$1000,0))&amp;"")</f>
        <v/>
      </c>
      <c r="M599" s="52">
        <f>IF(COUNTIF('Zmiany planu'!$C$4:$C$1000,$A599)=0,IF(I599="","",I599),IF(INDEX('Zmiany planu'!$H$4:$H$1000,MATCH(INT($A599)&amp;"#"&amp;COUNTIF('Zmiany planu'!$C$4:$C$1000,$A599),'Zmiany planu'!$L$4:$L$1000,0))="",0,INDEX('Zmiany planu'!$H$4:$H$1000,MATCH(INT($A599)&amp;"#"&amp;COUNTIF('Zmiany planu'!$C$4:$C$1000,$A599),'Zmiany planu'!$L$4:$L$1000,0))))</f>
        <v/>
      </c>
      <c r="N599" s="53" t="n"/>
      <c r="O599" s="53" t="n"/>
      <c r="P599" s="54" t="n"/>
      <c r="Q599" s="55" t="n"/>
      <c r="R599" s="56">
        <f>IF(AND(N(P599)&gt;0,N(Q599)&gt;0),Q599/P599,"")</f>
        <v/>
      </c>
      <c r="S599" s="53" t="n"/>
      <c r="T599" s="53" t="n"/>
      <c r="U599" s="44">
        <f>IF(OR(N(S599)=0,N('Ustawienia'!$B$19)=0),"",IFERROR("Z"&amp;MATCH(S599,'Ustawienia'!$C$23:$C$27,1),"&lt;Z1"))</f>
        <v/>
      </c>
      <c r="V599" s="53" t="n"/>
      <c r="W599" s="44">
        <f>IF(AND(N(V599)&gt;0,N(Q599)&gt;0),ROUND(V599*Q599*1440,0),"")</f>
        <v/>
      </c>
      <c r="X599" s="53" t="n"/>
      <c r="Y599" s="53" t="n"/>
      <c r="Z599" s="53" t="n"/>
      <c r="AA599" s="57" t="n"/>
      <c r="AB599" s="53" t="n"/>
      <c r="AC599" s="58" t="n"/>
      <c r="AD599" s="57" t="n"/>
      <c r="AE599" s="53" t="n"/>
      <c r="AF599" s="58" t="n"/>
      <c r="AG599" s="53" t="n"/>
      <c r="AH599" s="58" t="n"/>
      <c r="AI599" s="58" t="n"/>
      <c r="AJ599" s="48" t="n"/>
    </row>
    <row r="600" outlineLevel="1">
      <c r="A600" s="43" t="n">
        <v>46841</v>
      </c>
      <c r="B600" s="44">
        <f>CHOOSE(WEEKDAY(A600,2),"pon","wt","śr","czw","pt","sob","ndz")</f>
        <v/>
      </c>
      <c r="C600" s="45">
        <f>A600-WEEKDAY(A600,2)+1</f>
        <v/>
      </c>
      <c r="D600" s="44">
        <f>YEAR(A600)&amp;"-"&amp;TEXT(MONTH(A600),"00")</f>
        <v/>
      </c>
      <c r="E600" s="46" t="n"/>
      <c r="F600" s="46" t="n"/>
      <c r="G600" s="47" t="n"/>
      <c r="H600" s="48" t="n"/>
      <c r="I600" s="49" t="n"/>
      <c r="J600" s="47" t="n"/>
      <c r="K600" s="50">
        <f>IF(AND(H600="",I600="",COUNTIF('Zmiany planu'!$C$4:$C$1000,$A600)=0),"",1+COUNTIF('Zmiany planu'!$C$4:$C$1000,$A600))</f>
        <v/>
      </c>
      <c r="L600" s="51">
        <f>IF(COUNTIF('Zmiany planu'!$C$4:$C$1000,$A600)=0,IF(H600="","",H600),INDEX('Zmiany planu'!$G$4:$G$1000,MATCH(INT($A600)&amp;"#"&amp;COUNTIF('Zmiany planu'!$C$4:$C$1000,$A600),'Zmiany planu'!$L$4:$L$1000,0))&amp;"")</f>
        <v/>
      </c>
      <c r="M600" s="52">
        <f>IF(COUNTIF('Zmiany planu'!$C$4:$C$1000,$A600)=0,IF(I600="","",I600),IF(INDEX('Zmiany planu'!$H$4:$H$1000,MATCH(INT($A600)&amp;"#"&amp;COUNTIF('Zmiany planu'!$C$4:$C$1000,$A600),'Zmiany planu'!$L$4:$L$1000,0))="",0,INDEX('Zmiany planu'!$H$4:$H$1000,MATCH(INT($A600)&amp;"#"&amp;COUNTIF('Zmiany planu'!$C$4:$C$1000,$A600),'Zmiany planu'!$L$4:$L$1000,0))))</f>
        <v/>
      </c>
      <c r="N600" s="53" t="n"/>
      <c r="O600" s="53" t="n"/>
      <c r="P600" s="54" t="n"/>
      <c r="Q600" s="55" t="n"/>
      <c r="R600" s="56">
        <f>IF(AND(N(P600)&gt;0,N(Q600)&gt;0),Q600/P600,"")</f>
        <v/>
      </c>
      <c r="S600" s="53" t="n"/>
      <c r="T600" s="53" t="n"/>
      <c r="U600" s="44">
        <f>IF(OR(N(S600)=0,N('Ustawienia'!$B$19)=0),"",IFERROR("Z"&amp;MATCH(S600,'Ustawienia'!$C$23:$C$27,1),"&lt;Z1"))</f>
        <v/>
      </c>
      <c r="V600" s="53" t="n"/>
      <c r="W600" s="44">
        <f>IF(AND(N(V600)&gt;0,N(Q600)&gt;0),ROUND(V600*Q600*1440,0),"")</f>
        <v/>
      </c>
      <c r="X600" s="53" t="n"/>
      <c r="Y600" s="53" t="n"/>
      <c r="Z600" s="53" t="n"/>
      <c r="AA600" s="57" t="n"/>
      <c r="AB600" s="53" t="n"/>
      <c r="AC600" s="58" t="n"/>
      <c r="AD600" s="57" t="n"/>
      <c r="AE600" s="53" t="n"/>
      <c r="AF600" s="58" t="n"/>
      <c r="AG600" s="53" t="n"/>
      <c r="AH600" s="58" t="n"/>
      <c r="AI600" s="58" t="n"/>
      <c r="AJ600" s="48" t="n"/>
    </row>
    <row r="601" outlineLevel="1">
      <c r="A601" s="43" t="n">
        <v>46842</v>
      </c>
      <c r="B601" s="44">
        <f>CHOOSE(WEEKDAY(A601,2),"pon","wt","śr","czw","pt","sob","ndz")</f>
        <v/>
      </c>
      <c r="C601" s="45">
        <f>A601-WEEKDAY(A601,2)+1</f>
        <v/>
      </c>
      <c r="D601" s="44">
        <f>YEAR(A601)&amp;"-"&amp;TEXT(MONTH(A601),"00")</f>
        <v/>
      </c>
      <c r="E601" s="46" t="n"/>
      <c r="F601" s="46" t="n"/>
      <c r="G601" s="47" t="n"/>
      <c r="H601" s="48" t="n"/>
      <c r="I601" s="49" t="n"/>
      <c r="J601" s="47" t="n"/>
      <c r="K601" s="50">
        <f>IF(AND(H601="",I601="",COUNTIF('Zmiany planu'!$C$4:$C$1000,$A601)=0),"",1+COUNTIF('Zmiany planu'!$C$4:$C$1000,$A601))</f>
        <v/>
      </c>
      <c r="L601" s="51">
        <f>IF(COUNTIF('Zmiany planu'!$C$4:$C$1000,$A601)=0,IF(H601="","",H601),INDEX('Zmiany planu'!$G$4:$G$1000,MATCH(INT($A601)&amp;"#"&amp;COUNTIF('Zmiany planu'!$C$4:$C$1000,$A601),'Zmiany planu'!$L$4:$L$1000,0))&amp;"")</f>
        <v/>
      </c>
      <c r="M601" s="52">
        <f>IF(COUNTIF('Zmiany planu'!$C$4:$C$1000,$A601)=0,IF(I601="","",I601),IF(INDEX('Zmiany planu'!$H$4:$H$1000,MATCH(INT($A601)&amp;"#"&amp;COUNTIF('Zmiany planu'!$C$4:$C$1000,$A601),'Zmiany planu'!$L$4:$L$1000,0))="",0,INDEX('Zmiany planu'!$H$4:$H$1000,MATCH(INT($A601)&amp;"#"&amp;COUNTIF('Zmiany planu'!$C$4:$C$1000,$A601),'Zmiany planu'!$L$4:$L$1000,0))))</f>
        <v/>
      </c>
      <c r="N601" s="53" t="n"/>
      <c r="O601" s="53" t="n"/>
      <c r="P601" s="54" t="n"/>
      <c r="Q601" s="55" t="n"/>
      <c r="R601" s="56">
        <f>IF(AND(N(P601)&gt;0,N(Q601)&gt;0),Q601/P601,"")</f>
        <v/>
      </c>
      <c r="S601" s="53" t="n"/>
      <c r="T601" s="53" t="n"/>
      <c r="U601" s="44">
        <f>IF(OR(N(S601)=0,N('Ustawienia'!$B$19)=0),"",IFERROR("Z"&amp;MATCH(S601,'Ustawienia'!$C$23:$C$27,1),"&lt;Z1"))</f>
        <v/>
      </c>
      <c r="V601" s="53" t="n"/>
      <c r="W601" s="44">
        <f>IF(AND(N(V601)&gt;0,N(Q601)&gt;0),ROUND(V601*Q601*1440,0),"")</f>
        <v/>
      </c>
      <c r="X601" s="53" t="n"/>
      <c r="Y601" s="53" t="n"/>
      <c r="Z601" s="53" t="n"/>
      <c r="AA601" s="57" t="n"/>
      <c r="AB601" s="53" t="n"/>
      <c r="AC601" s="58" t="n"/>
      <c r="AD601" s="57" t="n"/>
      <c r="AE601" s="53" t="n"/>
      <c r="AF601" s="58" t="n"/>
      <c r="AG601" s="53" t="n"/>
      <c r="AH601" s="58" t="n"/>
      <c r="AI601" s="58" t="n"/>
      <c r="AJ601" s="48" t="n"/>
    </row>
    <row r="602" outlineLevel="1">
      <c r="A602" s="43" t="n">
        <v>46843</v>
      </c>
      <c r="B602" s="44">
        <f>CHOOSE(WEEKDAY(A602,2),"pon","wt","śr","czw","pt","sob","ndz")</f>
        <v/>
      </c>
      <c r="C602" s="45">
        <f>A602-WEEKDAY(A602,2)+1</f>
        <v/>
      </c>
      <c r="D602" s="44">
        <f>YEAR(A602)&amp;"-"&amp;TEXT(MONTH(A602),"00")</f>
        <v/>
      </c>
      <c r="E602" s="46" t="n"/>
      <c r="F602" s="46" t="n"/>
      <c r="G602" s="47" t="n"/>
      <c r="H602" s="48" t="n"/>
      <c r="I602" s="49" t="n"/>
      <c r="J602" s="47" t="n"/>
      <c r="K602" s="50">
        <f>IF(AND(H602="",I602="",COUNTIF('Zmiany planu'!$C$4:$C$1000,$A602)=0),"",1+COUNTIF('Zmiany planu'!$C$4:$C$1000,$A602))</f>
        <v/>
      </c>
      <c r="L602" s="51">
        <f>IF(COUNTIF('Zmiany planu'!$C$4:$C$1000,$A602)=0,IF(H602="","",H602),INDEX('Zmiany planu'!$G$4:$G$1000,MATCH(INT($A602)&amp;"#"&amp;COUNTIF('Zmiany planu'!$C$4:$C$1000,$A602),'Zmiany planu'!$L$4:$L$1000,0))&amp;"")</f>
        <v/>
      </c>
      <c r="M602" s="52">
        <f>IF(COUNTIF('Zmiany planu'!$C$4:$C$1000,$A602)=0,IF(I602="","",I602),IF(INDEX('Zmiany planu'!$H$4:$H$1000,MATCH(INT($A602)&amp;"#"&amp;COUNTIF('Zmiany planu'!$C$4:$C$1000,$A602),'Zmiany planu'!$L$4:$L$1000,0))="",0,INDEX('Zmiany planu'!$H$4:$H$1000,MATCH(INT($A602)&amp;"#"&amp;COUNTIF('Zmiany planu'!$C$4:$C$1000,$A602),'Zmiany planu'!$L$4:$L$1000,0))))</f>
        <v/>
      </c>
      <c r="N602" s="53" t="n"/>
      <c r="O602" s="53" t="n"/>
      <c r="P602" s="54" t="n"/>
      <c r="Q602" s="55" t="n"/>
      <c r="R602" s="56">
        <f>IF(AND(N(P602)&gt;0,N(Q602)&gt;0),Q602/P602,"")</f>
        <v/>
      </c>
      <c r="S602" s="53" t="n"/>
      <c r="T602" s="53" t="n"/>
      <c r="U602" s="44">
        <f>IF(OR(N(S602)=0,N('Ustawienia'!$B$19)=0),"",IFERROR("Z"&amp;MATCH(S602,'Ustawienia'!$C$23:$C$27,1),"&lt;Z1"))</f>
        <v/>
      </c>
      <c r="V602" s="53" t="n"/>
      <c r="W602" s="44">
        <f>IF(AND(N(V602)&gt;0,N(Q602)&gt;0),ROUND(V602*Q602*1440,0),"")</f>
        <v/>
      </c>
      <c r="X602" s="53" t="n"/>
      <c r="Y602" s="53" t="n"/>
      <c r="Z602" s="53" t="n"/>
      <c r="AA602" s="57" t="n"/>
      <c r="AB602" s="53" t="n"/>
      <c r="AC602" s="58" t="n"/>
      <c r="AD602" s="57" t="n"/>
      <c r="AE602" s="53" t="n"/>
      <c r="AF602" s="58" t="n"/>
      <c r="AG602" s="53" t="n"/>
      <c r="AH602" s="58" t="n"/>
      <c r="AI602" s="58" t="n"/>
      <c r="AJ602" s="48" t="n"/>
    </row>
    <row r="603" ht="22" customHeight="1">
      <c r="A603" s="40" t="inlineStr">
        <is>
          <t>04.2028</t>
        </is>
      </c>
      <c r="B603" s="40" t="n"/>
      <c r="C603" s="40" t="n"/>
      <c r="D603" s="40" t="inlineStr">
        <is>
          <t>2028-04</t>
        </is>
      </c>
      <c r="E603" s="41">
        <f>SUMIFS($M$4:$M$1200,$D$4:$D$1200,$D603)</f>
        <v/>
      </c>
      <c r="F603" s="41">
        <f>SUMIFS($P$4:$P$1200,$D$4:$D$1200,$D603)</f>
        <v/>
      </c>
      <c r="G603" s="40" t="n"/>
      <c r="H603" s="42" t="inlineStr">
        <is>
          <t>KWIECIEŃ 2028</t>
        </is>
      </c>
      <c r="I603" s="40" t="n"/>
      <c r="J603" s="40" t="n"/>
      <c r="K603" s="40" t="n"/>
      <c r="L603" s="40">
        <f>IF(E603&gt;0,"Realizacja miesiąca: "&amp;ROUND(F603/E603*100,0)&amp;"%  ·  treningi: "&amp;COUNTIFS($D$4:$D$1200,$D603,$P$4:$P$1200,"&gt;0")&amp;"  ·  zmiany planu: "&amp;COUNTIFS('Zmiany planu'!$M$4:$M$1000,$D603),"")</f>
        <v/>
      </c>
      <c r="M603" s="40" t="n"/>
      <c r="N603" s="40" t="n"/>
      <c r="O603" s="40" t="n"/>
      <c r="P603" s="40" t="n"/>
      <c r="Q603" s="40" t="n"/>
      <c r="R603" s="40" t="n"/>
      <c r="S603" s="40" t="n"/>
      <c r="T603" s="40" t="n"/>
      <c r="U603" s="40" t="n"/>
      <c r="V603" s="40" t="n"/>
      <c r="W603" s="40" t="n"/>
      <c r="X603" s="40" t="n"/>
      <c r="Y603" s="40" t="n"/>
      <c r="Z603" s="40" t="n"/>
      <c r="AA603" s="40" t="n"/>
      <c r="AB603" s="40" t="n"/>
      <c r="AC603" s="40" t="n"/>
      <c r="AD603" s="40" t="n"/>
      <c r="AE603" s="40" t="n"/>
      <c r="AF603" s="40" t="n"/>
      <c r="AG603" s="40" t="n"/>
      <c r="AH603" s="40" t="n"/>
      <c r="AI603" s="40" t="n"/>
      <c r="AJ603" s="40" t="n"/>
    </row>
    <row r="604" outlineLevel="1">
      <c r="A604" s="43" t="n">
        <v>46844</v>
      </c>
      <c r="B604" s="44">
        <f>CHOOSE(WEEKDAY(A604,2),"pon","wt","śr","czw","pt","sob","ndz")</f>
        <v/>
      </c>
      <c r="C604" s="45">
        <f>A604-WEEKDAY(A604,2)+1</f>
        <v/>
      </c>
      <c r="D604" s="44">
        <f>YEAR(A604)&amp;"-"&amp;TEXT(MONTH(A604),"00")</f>
        <v/>
      </c>
      <c r="E604" s="46" t="n"/>
      <c r="F604" s="46" t="n"/>
      <c r="G604" s="47" t="n"/>
      <c r="H604" s="48" t="n"/>
      <c r="I604" s="49" t="n"/>
      <c r="J604" s="47" t="n"/>
      <c r="K604" s="50">
        <f>IF(AND(H604="",I604="",COUNTIF('Zmiany planu'!$C$4:$C$1000,$A604)=0),"",1+COUNTIF('Zmiany planu'!$C$4:$C$1000,$A604))</f>
        <v/>
      </c>
      <c r="L604" s="51">
        <f>IF(COUNTIF('Zmiany planu'!$C$4:$C$1000,$A604)=0,IF(H604="","",H604),INDEX('Zmiany planu'!$G$4:$G$1000,MATCH(INT($A604)&amp;"#"&amp;COUNTIF('Zmiany planu'!$C$4:$C$1000,$A604),'Zmiany planu'!$L$4:$L$1000,0))&amp;"")</f>
        <v/>
      </c>
      <c r="M604" s="52">
        <f>IF(COUNTIF('Zmiany planu'!$C$4:$C$1000,$A604)=0,IF(I604="","",I604),IF(INDEX('Zmiany planu'!$H$4:$H$1000,MATCH(INT($A604)&amp;"#"&amp;COUNTIF('Zmiany planu'!$C$4:$C$1000,$A604),'Zmiany planu'!$L$4:$L$1000,0))="",0,INDEX('Zmiany planu'!$H$4:$H$1000,MATCH(INT($A604)&amp;"#"&amp;COUNTIF('Zmiany planu'!$C$4:$C$1000,$A604),'Zmiany planu'!$L$4:$L$1000,0))))</f>
        <v/>
      </c>
      <c r="N604" s="53" t="n"/>
      <c r="O604" s="53" t="n"/>
      <c r="P604" s="54" t="n"/>
      <c r="Q604" s="55" t="n"/>
      <c r="R604" s="56">
        <f>IF(AND(N(P604)&gt;0,N(Q604)&gt;0),Q604/P604,"")</f>
        <v/>
      </c>
      <c r="S604" s="53" t="n"/>
      <c r="T604" s="53" t="n"/>
      <c r="U604" s="44">
        <f>IF(OR(N(S604)=0,N('Ustawienia'!$B$19)=0),"",IFERROR("Z"&amp;MATCH(S604,'Ustawienia'!$C$23:$C$27,1),"&lt;Z1"))</f>
        <v/>
      </c>
      <c r="V604" s="53" t="n"/>
      <c r="W604" s="44">
        <f>IF(AND(N(V604)&gt;0,N(Q604)&gt;0),ROUND(V604*Q604*1440,0),"")</f>
        <v/>
      </c>
      <c r="X604" s="53" t="n"/>
      <c r="Y604" s="53" t="n"/>
      <c r="Z604" s="53" t="n"/>
      <c r="AA604" s="57" t="n"/>
      <c r="AB604" s="53" t="n"/>
      <c r="AC604" s="58" t="n"/>
      <c r="AD604" s="57" t="n"/>
      <c r="AE604" s="53" t="n"/>
      <c r="AF604" s="58" t="n"/>
      <c r="AG604" s="53" t="n"/>
      <c r="AH604" s="58" t="n"/>
      <c r="AI604" s="58" t="n"/>
      <c r="AJ604" s="48" t="n"/>
    </row>
    <row r="605" outlineLevel="1">
      <c r="A605" s="59" t="n">
        <v>46845</v>
      </c>
      <c r="B605" s="60">
        <f>CHOOSE(WEEKDAY(A605,2),"pon","wt","śr","czw","pt","sob","ndz")</f>
        <v/>
      </c>
      <c r="C605" s="61">
        <f>A605-WEEKDAY(A605,2)+1</f>
        <v/>
      </c>
      <c r="D605" s="60">
        <f>YEAR(A605)&amp;"-"&amp;TEXT(MONTH(A605),"00")</f>
        <v/>
      </c>
      <c r="E605" s="62">
        <f>SUMIFS($M$4:$M$1200,$C$4:$C$1200,$C605)</f>
        <v/>
      </c>
      <c r="F605" s="62">
        <f>SUMIFS($P$4:$P$1200,$C$4:$C$1200,$C605)</f>
        <v/>
      </c>
      <c r="G605" s="63" t="n"/>
      <c r="H605" s="64" t="n"/>
      <c r="I605" s="65" t="n"/>
      <c r="J605" s="63" t="n"/>
      <c r="K605" s="66">
        <f>IF(AND(H605="",I605="",COUNTIF('Zmiany planu'!$C$4:$C$1000,$A605)=0),"",1+COUNTIF('Zmiany planu'!$C$4:$C$1000,$A605))</f>
        <v/>
      </c>
      <c r="L605" s="67">
        <f>IF(COUNTIF('Zmiany planu'!$C$4:$C$1000,$A605)=0,IF(H605="","",H605),INDEX('Zmiany planu'!$G$4:$G$1000,MATCH(INT($A605)&amp;"#"&amp;COUNTIF('Zmiany planu'!$C$4:$C$1000,$A605),'Zmiany planu'!$L$4:$L$1000,0))&amp;"")</f>
        <v/>
      </c>
      <c r="M605" s="68">
        <f>IF(COUNTIF('Zmiany planu'!$C$4:$C$1000,$A605)=0,IF(I605="","",I605),IF(INDEX('Zmiany planu'!$H$4:$H$1000,MATCH(INT($A605)&amp;"#"&amp;COUNTIF('Zmiany planu'!$C$4:$C$1000,$A605),'Zmiany planu'!$L$4:$L$1000,0))="",0,INDEX('Zmiany planu'!$H$4:$H$1000,MATCH(INT($A605)&amp;"#"&amp;COUNTIF('Zmiany planu'!$C$4:$C$1000,$A605),'Zmiany planu'!$L$4:$L$1000,0))))</f>
        <v/>
      </c>
      <c r="N605" s="69" t="n"/>
      <c r="O605" s="69" t="n"/>
      <c r="P605" s="70" t="n"/>
      <c r="Q605" s="71" t="n"/>
      <c r="R605" s="72">
        <f>IF(AND(N(P605)&gt;0,N(Q605)&gt;0),Q605/P605,"")</f>
        <v/>
      </c>
      <c r="S605" s="69" t="n"/>
      <c r="T605" s="69" t="n"/>
      <c r="U605" s="60">
        <f>IF(OR(N(S605)=0,N('Ustawienia'!$B$19)=0),"",IFERROR("Z"&amp;MATCH(S605,'Ustawienia'!$C$23:$C$27,1),"&lt;Z1"))</f>
        <v/>
      </c>
      <c r="V605" s="69" t="n"/>
      <c r="W605" s="60">
        <f>IF(AND(N(V605)&gt;0,N(Q605)&gt;0),ROUND(V605*Q605*1440,0),"")</f>
        <v/>
      </c>
      <c r="X605" s="69" t="n"/>
      <c r="Y605" s="69" t="n"/>
      <c r="Z605" s="69" t="n"/>
      <c r="AA605" s="73" t="n"/>
      <c r="AB605" s="69" t="n"/>
      <c r="AC605" s="74" t="n"/>
      <c r="AD605" s="73" t="n"/>
      <c r="AE605" s="69" t="n"/>
      <c r="AF605" s="74" t="n"/>
      <c r="AG605" s="69" t="n"/>
      <c r="AH605" s="74" t="n"/>
      <c r="AI605" s="74" t="n"/>
      <c r="AJ605" s="64" t="n"/>
    </row>
    <row r="606" outlineLevel="1">
      <c r="A606" s="43" t="n">
        <v>46846</v>
      </c>
      <c r="B606" s="44">
        <f>CHOOSE(WEEKDAY(A606,2),"pon","wt","śr","czw","pt","sob","ndz")</f>
        <v/>
      </c>
      <c r="C606" s="45">
        <f>A606-WEEKDAY(A606,2)+1</f>
        <v/>
      </c>
      <c r="D606" s="44">
        <f>YEAR(A606)&amp;"-"&amp;TEXT(MONTH(A606),"00")</f>
        <v/>
      </c>
      <c r="E606" s="46" t="n"/>
      <c r="F606" s="46" t="n"/>
      <c r="G606" s="47" t="n"/>
      <c r="H606" s="48" t="n"/>
      <c r="I606" s="49" t="n"/>
      <c r="J606" s="47" t="n"/>
      <c r="K606" s="50">
        <f>IF(AND(H606="",I606="",COUNTIF('Zmiany planu'!$C$4:$C$1000,$A606)=0),"",1+COUNTIF('Zmiany planu'!$C$4:$C$1000,$A606))</f>
        <v/>
      </c>
      <c r="L606" s="51">
        <f>IF(COUNTIF('Zmiany planu'!$C$4:$C$1000,$A606)=0,IF(H606="","",H606),INDEX('Zmiany planu'!$G$4:$G$1000,MATCH(INT($A606)&amp;"#"&amp;COUNTIF('Zmiany planu'!$C$4:$C$1000,$A606),'Zmiany planu'!$L$4:$L$1000,0))&amp;"")</f>
        <v/>
      </c>
      <c r="M606" s="52">
        <f>IF(COUNTIF('Zmiany planu'!$C$4:$C$1000,$A606)=0,IF(I606="","",I606),IF(INDEX('Zmiany planu'!$H$4:$H$1000,MATCH(INT($A606)&amp;"#"&amp;COUNTIF('Zmiany planu'!$C$4:$C$1000,$A606),'Zmiany planu'!$L$4:$L$1000,0))="",0,INDEX('Zmiany planu'!$H$4:$H$1000,MATCH(INT($A606)&amp;"#"&amp;COUNTIF('Zmiany planu'!$C$4:$C$1000,$A606),'Zmiany planu'!$L$4:$L$1000,0))))</f>
        <v/>
      </c>
      <c r="N606" s="53" t="n"/>
      <c r="O606" s="53" t="n"/>
      <c r="P606" s="54" t="n"/>
      <c r="Q606" s="55" t="n"/>
      <c r="R606" s="56">
        <f>IF(AND(N(P606)&gt;0,N(Q606)&gt;0),Q606/P606,"")</f>
        <v/>
      </c>
      <c r="S606" s="53" t="n"/>
      <c r="T606" s="53" t="n"/>
      <c r="U606" s="44">
        <f>IF(OR(N(S606)=0,N('Ustawienia'!$B$19)=0),"",IFERROR("Z"&amp;MATCH(S606,'Ustawienia'!$C$23:$C$27,1),"&lt;Z1"))</f>
        <v/>
      </c>
      <c r="V606" s="53" t="n"/>
      <c r="W606" s="44">
        <f>IF(AND(N(V606)&gt;0,N(Q606)&gt;0),ROUND(V606*Q606*1440,0),"")</f>
        <v/>
      </c>
      <c r="X606" s="53" t="n"/>
      <c r="Y606" s="53" t="n"/>
      <c r="Z606" s="53" t="n"/>
      <c r="AA606" s="57" t="n"/>
      <c r="AB606" s="53" t="n"/>
      <c r="AC606" s="58" t="n"/>
      <c r="AD606" s="57" t="n"/>
      <c r="AE606" s="53" t="n"/>
      <c r="AF606" s="58" t="n"/>
      <c r="AG606" s="53" t="n"/>
      <c r="AH606" s="58" t="n"/>
      <c r="AI606" s="58" t="n"/>
      <c r="AJ606" s="48" t="n"/>
    </row>
    <row r="607" outlineLevel="1">
      <c r="A607" s="43" t="n">
        <v>46847</v>
      </c>
      <c r="B607" s="44">
        <f>CHOOSE(WEEKDAY(A607,2),"pon","wt","śr","czw","pt","sob","ndz")</f>
        <v/>
      </c>
      <c r="C607" s="45">
        <f>A607-WEEKDAY(A607,2)+1</f>
        <v/>
      </c>
      <c r="D607" s="44">
        <f>YEAR(A607)&amp;"-"&amp;TEXT(MONTH(A607),"00")</f>
        <v/>
      </c>
      <c r="E607" s="46" t="n"/>
      <c r="F607" s="46" t="n"/>
      <c r="G607" s="47" t="n"/>
      <c r="H607" s="48" t="n"/>
      <c r="I607" s="49" t="n"/>
      <c r="J607" s="47" t="n"/>
      <c r="K607" s="50">
        <f>IF(AND(H607="",I607="",COUNTIF('Zmiany planu'!$C$4:$C$1000,$A607)=0),"",1+COUNTIF('Zmiany planu'!$C$4:$C$1000,$A607))</f>
        <v/>
      </c>
      <c r="L607" s="51">
        <f>IF(COUNTIF('Zmiany planu'!$C$4:$C$1000,$A607)=0,IF(H607="","",H607),INDEX('Zmiany planu'!$G$4:$G$1000,MATCH(INT($A607)&amp;"#"&amp;COUNTIF('Zmiany planu'!$C$4:$C$1000,$A607),'Zmiany planu'!$L$4:$L$1000,0))&amp;"")</f>
        <v/>
      </c>
      <c r="M607" s="52">
        <f>IF(COUNTIF('Zmiany planu'!$C$4:$C$1000,$A607)=0,IF(I607="","",I607),IF(INDEX('Zmiany planu'!$H$4:$H$1000,MATCH(INT($A607)&amp;"#"&amp;COUNTIF('Zmiany planu'!$C$4:$C$1000,$A607),'Zmiany planu'!$L$4:$L$1000,0))="",0,INDEX('Zmiany planu'!$H$4:$H$1000,MATCH(INT($A607)&amp;"#"&amp;COUNTIF('Zmiany planu'!$C$4:$C$1000,$A607),'Zmiany planu'!$L$4:$L$1000,0))))</f>
        <v/>
      </c>
      <c r="N607" s="53" t="n"/>
      <c r="O607" s="53" t="n"/>
      <c r="P607" s="54" t="n"/>
      <c r="Q607" s="55" t="n"/>
      <c r="R607" s="56">
        <f>IF(AND(N(P607)&gt;0,N(Q607)&gt;0),Q607/P607,"")</f>
        <v/>
      </c>
      <c r="S607" s="53" t="n"/>
      <c r="T607" s="53" t="n"/>
      <c r="U607" s="44">
        <f>IF(OR(N(S607)=0,N('Ustawienia'!$B$19)=0),"",IFERROR("Z"&amp;MATCH(S607,'Ustawienia'!$C$23:$C$27,1),"&lt;Z1"))</f>
        <v/>
      </c>
      <c r="V607" s="53" t="n"/>
      <c r="W607" s="44">
        <f>IF(AND(N(V607)&gt;0,N(Q607)&gt;0),ROUND(V607*Q607*1440,0),"")</f>
        <v/>
      </c>
      <c r="X607" s="53" t="n"/>
      <c r="Y607" s="53" t="n"/>
      <c r="Z607" s="53" t="n"/>
      <c r="AA607" s="57" t="n"/>
      <c r="AB607" s="53" t="n"/>
      <c r="AC607" s="58" t="n"/>
      <c r="AD607" s="57" t="n"/>
      <c r="AE607" s="53" t="n"/>
      <c r="AF607" s="58" t="n"/>
      <c r="AG607" s="53" t="n"/>
      <c r="AH607" s="58" t="n"/>
      <c r="AI607" s="58" t="n"/>
      <c r="AJ607" s="48" t="n"/>
    </row>
    <row r="608" outlineLevel="1">
      <c r="A608" s="43" t="n">
        <v>46848</v>
      </c>
      <c r="B608" s="44">
        <f>CHOOSE(WEEKDAY(A608,2),"pon","wt","śr","czw","pt","sob","ndz")</f>
        <v/>
      </c>
      <c r="C608" s="45">
        <f>A608-WEEKDAY(A608,2)+1</f>
        <v/>
      </c>
      <c r="D608" s="44">
        <f>YEAR(A608)&amp;"-"&amp;TEXT(MONTH(A608),"00")</f>
        <v/>
      </c>
      <c r="E608" s="46" t="n"/>
      <c r="F608" s="46" t="n"/>
      <c r="G608" s="47" t="n"/>
      <c r="H608" s="48" t="n"/>
      <c r="I608" s="49" t="n"/>
      <c r="J608" s="47" t="n"/>
      <c r="K608" s="50">
        <f>IF(AND(H608="",I608="",COUNTIF('Zmiany planu'!$C$4:$C$1000,$A608)=0),"",1+COUNTIF('Zmiany planu'!$C$4:$C$1000,$A608))</f>
        <v/>
      </c>
      <c r="L608" s="51">
        <f>IF(COUNTIF('Zmiany planu'!$C$4:$C$1000,$A608)=0,IF(H608="","",H608),INDEX('Zmiany planu'!$G$4:$G$1000,MATCH(INT($A608)&amp;"#"&amp;COUNTIF('Zmiany planu'!$C$4:$C$1000,$A608),'Zmiany planu'!$L$4:$L$1000,0))&amp;"")</f>
        <v/>
      </c>
      <c r="M608" s="52">
        <f>IF(COUNTIF('Zmiany planu'!$C$4:$C$1000,$A608)=0,IF(I608="","",I608),IF(INDEX('Zmiany planu'!$H$4:$H$1000,MATCH(INT($A608)&amp;"#"&amp;COUNTIF('Zmiany planu'!$C$4:$C$1000,$A608),'Zmiany planu'!$L$4:$L$1000,0))="",0,INDEX('Zmiany planu'!$H$4:$H$1000,MATCH(INT($A608)&amp;"#"&amp;COUNTIF('Zmiany planu'!$C$4:$C$1000,$A608),'Zmiany planu'!$L$4:$L$1000,0))))</f>
        <v/>
      </c>
      <c r="N608" s="53" t="n"/>
      <c r="O608" s="53" t="n"/>
      <c r="P608" s="54" t="n"/>
      <c r="Q608" s="55" t="n"/>
      <c r="R608" s="56">
        <f>IF(AND(N(P608)&gt;0,N(Q608)&gt;0),Q608/P608,"")</f>
        <v/>
      </c>
      <c r="S608" s="53" t="n"/>
      <c r="T608" s="53" t="n"/>
      <c r="U608" s="44">
        <f>IF(OR(N(S608)=0,N('Ustawienia'!$B$19)=0),"",IFERROR("Z"&amp;MATCH(S608,'Ustawienia'!$C$23:$C$27,1),"&lt;Z1"))</f>
        <v/>
      </c>
      <c r="V608" s="53" t="n"/>
      <c r="W608" s="44">
        <f>IF(AND(N(V608)&gt;0,N(Q608)&gt;0),ROUND(V608*Q608*1440,0),"")</f>
        <v/>
      </c>
      <c r="X608" s="53" t="n"/>
      <c r="Y608" s="53" t="n"/>
      <c r="Z608" s="53" t="n"/>
      <c r="AA608" s="57" t="n"/>
      <c r="AB608" s="53" t="n"/>
      <c r="AC608" s="58" t="n"/>
      <c r="AD608" s="57" t="n"/>
      <c r="AE608" s="53" t="n"/>
      <c r="AF608" s="58" t="n"/>
      <c r="AG608" s="53" t="n"/>
      <c r="AH608" s="58" t="n"/>
      <c r="AI608" s="58" t="n"/>
      <c r="AJ608" s="48" t="n"/>
    </row>
    <row r="609" outlineLevel="1">
      <c r="A609" s="43" t="n">
        <v>46849</v>
      </c>
      <c r="B609" s="44">
        <f>CHOOSE(WEEKDAY(A609,2),"pon","wt","śr","czw","pt","sob","ndz")</f>
        <v/>
      </c>
      <c r="C609" s="45">
        <f>A609-WEEKDAY(A609,2)+1</f>
        <v/>
      </c>
      <c r="D609" s="44">
        <f>YEAR(A609)&amp;"-"&amp;TEXT(MONTH(A609),"00")</f>
        <v/>
      </c>
      <c r="E609" s="46" t="n"/>
      <c r="F609" s="46" t="n"/>
      <c r="G609" s="47" t="n"/>
      <c r="H609" s="48" t="n"/>
      <c r="I609" s="49" t="n"/>
      <c r="J609" s="47" t="n"/>
      <c r="K609" s="50">
        <f>IF(AND(H609="",I609="",COUNTIF('Zmiany planu'!$C$4:$C$1000,$A609)=0),"",1+COUNTIF('Zmiany planu'!$C$4:$C$1000,$A609))</f>
        <v/>
      </c>
      <c r="L609" s="51">
        <f>IF(COUNTIF('Zmiany planu'!$C$4:$C$1000,$A609)=0,IF(H609="","",H609),INDEX('Zmiany planu'!$G$4:$G$1000,MATCH(INT($A609)&amp;"#"&amp;COUNTIF('Zmiany planu'!$C$4:$C$1000,$A609),'Zmiany planu'!$L$4:$L$1000,0))&amp;"")</f>
        <v/>
      </c>
      <c r="M609" s="52">
        <f>IF(COUNTIF('Zmiany planu'!$C$4:$C$1000,$A609)=0,IF(I609="","",I609),IF(INDEX('Zmiany planu'!$H$4:$H$1000,MATCH(INT($A609)&amp;"#"&amp;COUNTIF('Zmiany planu'!$C$4:$C$1000,$A609),'Zmiany planu'!$L$4:$L$1000,0))="",0,INDEX('Zmiany planu'!$H$4:$H$1000,MATCH(INT($A609)&amp;"#"&amp;COUNTIF('Zmiany planu'!$C$4:$C$1000,$A609),'Zmiany planu'!$L$4:$L$1000,0))))</f>
        <v/>
      </c>
      <c r="N609" s="53" t="n"/>
      <c r="O609" s="53" t="n"/>
      <c r="P609" s="54" t="n"/>
      <c r="Q609" s="55" t="n"/>
      <c r="R609" s="56">
        <f>IF(AND(N(P609)&gt;0,N(Q609)&gt;0),Q609/P609,"")</f>
        <v/>
      </c>
      <c r="S609" s="53" t="n"/>
      <c r="T609" s="53" t="n"/>
      <c r="U609" s="44">
        <f>IF(OR(N(S609)=0,N('Ustawienia'!$B$19)=0),"",IFERROR("Z"&amp;MATCH(S609,'Ustawienia'!$C$23:$C$27,1),"&lt;Z1"))</f>
        <v/>
      </c>
      <c r="V609" s="53" t="n"/>
      <c r="W609" s="44">
        <f>IF(AND(N(V609)&gt;0,N(Q609)&gt;0),ROUND(V609*Q609*1440,0),"")</f>
        <v/>
      </c>
      <c r="X609" s="53" t="n"/>
      <c r="Y609" s="53" t="n"/>
      <c r="Z609" s="53" t="n"/>
      <c r="AA609" s="57" t="n"/>
      <c r="AB609" s="53" t="n"/>
      <c r="AC609" s="58" t="n"/>
      <c r="AD609" s="57" t="n"/>
      <c r="AE609" s="53" t="n"/>
      <c r="AF609" s="58" t="n"/>
      <c r="AG609" s="53" t="n"/>
      <c r="AH609" s="58" t="n"/>
      <c r="AI609" s="58" t="n"/>
      <c r="AJ609" s="48" t="n"/>
    </row>
    <row r="610" outlineLevel="1">
      <c r="A610" s="43" t="n">
        <v>46850</v>
      </c>
      <c r="B610" s="44">
        <f>CHOOSE(WEEKDAY(A610,2),"pon","wt","śr","czw","pt","sob","ndz")</f>
        <v/>
      </c>
      <c r="C610" s="45">
        <f>A610-WEEKDAY(A610,2)+1</f>
        <v/>
      </c>
      <c r="D610" s="44">
        <f>YEAR(A610)&amp;"-"&amp;TEXT(MONTH(A610),"00")</f>
        <v/>
      </c>
      <c r="E610" s="46" t="n"/>
      <c r="F610" s="46" t="n"/>
      <c r="G610" s="47" t="n"/>
      <c r="H610" s="48" t="n"/>
      <c r="I610" s="49" t="n"/>
      <c r="J610" s="47" t="n"/>
      <c r="K610" s="50">
        <f>IF(AND(H610="",I610="",COUNTIF('Zmiany planu'!$C$4:$C$1000,$A610)=0),"",1+COUNTIF('Zmiany planu'!$C$4:$C$1000,$A610))</f>
        <v/>
      </c>
      <c r="L610" s="51">
        <f>IF(COUNTIF('Zmiany planu'!$C$4:$C$1000,$A610)=0,IF(H610="","",H610),INDEX('Zmiany planu'!$G$4:$G$1000,MATCH(INT($A610)&amp;"#"&amp;COUNTIF('Zmiany planu'!$C$4:$C$1000,$A610),'Zmiany planu'!$L$4:$L$1000,0))&amp;"")</f>
        <v/>
      </c>
      <c r="M610" s="52">
        <f>IF(COUNTIF('Zmiany planu'!$C$4:$C$1000,$A610)=0,IF(I610="","",I610),IF(INDEX('Zmiany planu'!$H$4:$H$1000,MATCH(INT($A610)&amp;"#"&amp;COUNTIF('Zmiany planu'!$C$4:$C$1000,$A610),'Zmiany planu'!$L$4:$L$1000,0))="",0,INDEX('Zmiany planu'!$H$4:$H$1000,MATCH(INT($A610)&amp;"#"&amp;COUNTIF('Zmiany planu'!$C$4:$C$1000,$A610),'Zmiany planu'!$L$4:$L$1000,0))))</f>
        <v/>
      </c>
      <c r="N610" s="53" t="n"/>
      <c r="O610" s="53" t="n"/>
      <c r="P610" s="54" t="n"/>
      <c r="Q610" s="55" t="n"/>
      <c r="R610" s="56">
        <f>IF(AND(N(P610)&gt;0,N(Q610)&gt;0),Q610/P610,"")</f>
        <v/>
      </c>
      <c r="S610" s="53" t="n"/>
      <c r="T610" s="53" t="n"/>
      <c r="U610" s="44">
        <f>IF(OR(N(S610)=0,N('Ustawienia'!$B$19)=0),"",IFERROR("Z"&amp;MATCH(S610,'Ustawienia'!$C$23:$C$27,1),"&lt;Z1"))</f>
        <v/>
      </c>
      <c r="V610" s="53" t="n"/>
      <c r="W610" s="44">
        <f>IF(AND(N(V610)&gt;0,N(Q610)&gt;0),ROUND(V610*Q610*1440,0),"")</f>
        <v/>
      </c>
      <c r="X610" s="53" t="n"/>
      <c r="Y610" s="53" t="n"/>
      <c r="Z610" s="53" t="n"/>
      <c r="AA610" s="57" t="n"/>
      <c r="AB610" s="53" t="n"/>
      <c r="AC610" s="58" t="n"/>
      <c r="AD610" s="57" t="n"/>
      <c r="AE610" s="53" t="n"/>
      <c r="AF610" s="58" t="n"/>
      <c r="AG610" s="53" t="n"/>
      <c r="AH610" s="58" t="n"/>
      <c r="AI610" s="58" t="n"/>
      <c r="AJ610" s="48" t="n"/>
    </row>
    <row r="611" outlineLevel="1">
      <c r="A611" s="43" t="n">
        <v>46851</v>
      </c>
      <c r="B611" s="44">
        <f>CHOOSE(WEEKDAY(A611,2),"pon","wt","śr","czw","pt","sob","ndz")</f>
        <v/>
      </c>
      <c r="C611" s="45">
        <f>A611-WEEKDAY(A611,2)+1</f>
        <v/>
      </c>
      <c r="D611" s="44">
        <f>YEAR(A611)&amp;"-"&amp;TEXT(MONTH(A611),"00")</f>
        <v/>
      </c>
      <c r="E611" s="46" t="n"/>
      <c r="F611" s="46" t="n"/>
      <c r="G611" s="47" t="n"/>
      <c r="H611" s="48" t="n"/>
      <c r="I611" s="49" t="n"/>
      <c r="J611" s="47" t="n"/>
      <c r="K611" s="50">
        <f>IF(AND(H611="",I611="",COUNTIF('Zmiany planu'!$C$4:$C$1000,$A611)=0),"",1+COUNTIF('Zmiany planu'!$C$4:$C$1000,$A611))</f>
        <v/>
      </c>
      <c r="L611" s="51">
        <f>IF(COUNTIF('Zmiany planu'!$C$4:$C$1000,$A611)=0,IF(H611="","",H611),INDEX('Zmiany planu'!$G$4:$G$1000,MATCH(INT($A611)&amp;"#"&amp;COUNTIF('Zmiany planu'!$C$4:$C$1000,$A611),'Zmiany planu'!$L$4:$L$1000,0))&amp;"")</f>
        <v/>
      </c>
      <c r="M611" s="52">
        <f>IF(COUNTIF('Zmiany planu'!$C$4:$C$1000,$A611)=0,IF(I611="","",I611),IF(INDEX('Zmiany planu'!$H$4:$H$1000,MATCH(INT($A611)&amp;"#"&amp;COUNTIF('Zmiany planu'!$C$4:$C$1000,$A611),'Zmiany planu'!$L$4:$L$1000,0))="",0,INDEX('Zmiany planu'!$H$4:$H$1000,MATCH(INT($A611)&amp;"#"&amp;COUNTIF('Zmiany planu'!$C$4:$C$1000,$A611),'Zmiany planu'!$L$4:$L$1000,0))))</f>
        <v/>
      </c>
      <c r="N611" s="53" t="n"/>
      <c r="O611" s="53" t="n"/>
      <c r="P611" s="54" t="n"/>
      <c r="Q611" s="55" t="n"/>
      <c r="R611" s="56">
        <f>IF(AND(N(P611)&gt;0,N(Q611)&gt;0),Q611/P611,"")</f>
        <v/>
      </c>
      <c r="S611" s="53" t="n"/>
      <c r="T611" s="53" t="n"/>
      <c r="U611" s="44">
        <f>IF(OR(N(S611)=0,N('Ustawienia'!$B$19)=0),"",IFERROR("Z"&amp;MATCH(S611,'Ustawienia'!$C$23:$C$27,1),"&lt;Z1"))</f>
        <v/>
      </c>
      <c r="V611" s="53" t="n"/>
      <c r="W611" s="44">
        <f>IF(AND(N(V611)&gt;0,N(Q611)&gt;0),ROUND(V611*Q611*1440,0),"")</f>
        <v/>
      </c>
      <c r="X611" s="53" t="n"/>
      <c r="Y611" s="53" t="n"/>
      <c r="Z611" s="53" t="n"/>
      <c r="AA611" s="57" t="n"/>
      <c r="AB611" s="53" t="n"/>
      <c r="AC611" s="58" t="n"/>
      <c r="AD611" s="57" t="n"/>
      <c r="AE611" s="53" t="n"/>
      <c r="AF611" s="58" t="n"/>
      <c r="AG611" s="53" t="n"/>
      <c r="AH611" s="58" t="n"/>
      <c r="AI611" s="58" t="n"/>
      <c r="AJ611" s="48" t="n"/>
    </row>
    <row r="612" outlineLevel="1">
      <c r="A612" s="59" t="n">
        <v>46852</v>
      </c>
      <c r="B612" s="60">
        <f>CHOOSE(WEEKDAY(A612,2),"pon","wt","śr","czw","pt","sob","ndz")</f>
        <v/>
      </c>
      <c r="C612" s="61">
        <f>A612-WEEKDAY(A612,2)+1</f>
        <v/>
      </c>
      <c r="D612" s="60">
        <f>YEAR(A612)&amp;"-"&amp;TEXT(MONTH(A612),"00")</f>
        <v/>
      </c>
      <c r="E612" s="62">
        <f>SUMIFS($M$4:$M$1200,$C$4:$C$1200,$C612)</f>
        <v/>
      </c>
      <c r="F612" s="62">
        <f>SUMIFS($P$4:$P$1200,$C$4:$C$1200,$C612)</f>
        <v/>
      </c>
      <c r="G612" s="63" t="n"/>
      <c r="H612" s="64" t="n"/>
      <c r="I612" s="65" t="n"/>
      <c r="J612" s="63" t="n"/>
      <c r="K612" s="66">
        <f>IF(AND(H612="",I612="",COUNTIF('Zmiany planu'!$C$4:$C$1000,$A612)=0),"",1+COUNTIF('Zmiany planu'!$C$4:$C$1000,$A612))</f>
        <v/>
      </c>
      <c r="L612" s="67">
        <f>IF(COUNTIF('Zmiany planu'!$C$4:$C$1000,$A612)=0,IF(H612="","",H612),INDEX('Zmiany planu'!$G$4:$G$1000,MATCH(INT($A612)&amp;"#"&amp;COUNTIF('Zmiany planu'!$C$4:$C$1000,$A612),'Zmiany planu'!$L$4:$L$1000,0))&amp;"")</f>
        <v/>
      </c>
      <c r="M612" s="68">
        <f>IF(COUNTIF('Zmiany planu'!$C$4:$C$1000,$A612)=0,IF(I612="","",I612),IF(INDEX('Zmiany planu'!$H$4:$H$1000,MATCH(INT($A612)&amp;"#"&amp;COUNTIF('Zmiany planu'!$C$4:$C$1000,$A612),'Zmiany planu'!$L$4:$L$1000,0))="",0,INDEX('Zmiany planu'!$H$4:$H$1000,MATCH(INT($A612)&amp;"#"&amp;COUNTIF('Zmiany planu'!$C$4:$C$1000,$A612),'Zmiany planu'!$L$4:$L$1000,0))))</f>
        <v/>
      </c>
      <c r="N612" s="69" t="n"/>
      <c r="O612" s="69" t="n"/>
      <c r="P612" s="70" t="n"/>
      <c r="Q612" s="71" t="n"/>
      <c r="R612" s="72">
        <f>IF(AND(N(P612)&gt;0,N(Q612)&gt;0),Q612/P612,"")</f>
        <v/>
      </c>
      <c r="S612" s="69" t="n"/>
      <c r="T612" s="69" t="n"/>
      <c r="U612" s="60">
        <f>IF(OR(N(S612)=0,N('Ustawienia'!$B$19)=0),"",IFERROR("Z"&amp;MATCH(S612,'Ustawienia'!$C$23:$C$27,1),"&lt;Z1"))</f>
        <v/>
      </c>
      <c r="V612" s="69" t="n"/>
      <c r="W612" s="60">
        <f>IF(AND(N(V612)&gt;0,N(Q612)&gt;0),ROUND(V612*Q612*1440,0),"")</f>
        <v/>
      </c>
      <c r="X612" s="69" t="n"/>
      <c r="Y612" s="69" t="n"/>
      <c r="Z612" s="69" t="n"/>
      <c r="AA612" s="73" t="n"/>
      <c r="AB612" s="69" t="n"/>
      <c r="AC612" s="74" t="n"/>
      <c r="AD612" s="73" t="n"/>
      <c r="AE612" s="69" t="n"/>
      <c r="AF612" s="74" t="n"/>
      <c r="AG612" s="69" t="n"/>
      <c r="AH612" s="74" t="n"/>
      <c r="AI612" s="74" t="n"/>
      <c r="AJ612" s="64" t="n"/>
    </row>
    <row r="613" outlineLevel="1">
      <c r="A613" s="43" t="n">
        <v>46853</v>
      </c>
      <c r="B613" s="44">
        <f>CHOOSE(WEEKDAY(A613,2),"pon","wt","śr","czw","pt","sob","ndz")</f>
        <v/>
      </c>
      <c r="C613" s="45">
        <f>A613-WEEKDAY(A613,2)+1</f>
        <v/>
      </c>
      <c r="D613" s="44">
        <f>YEAR(A613)&amp;"-"&amp;TEXT(MONTH(A613),"00")</f>
        <v/>
      </c>
      <c r="E613" s="46" t="n"/>
      <c r="F613" s="46" t="n"/>
      <c r="G613" s="47" t="n"/>
      <c r="H613" s="48" t="n"/>
      <c r="I613" s="49" t="n"/>
      <c r="J613" s="47" t="n"/>
      <c r="K613" s="50">
        <f>IF(AND(H613="",I613="",COUNTIF('Zmiany planu'!$C$4:$C$1000,$A613)=0),"",1+COUNTIF('Zmiany planu'!$C$4:$C$1000,$A613))</f>
        <v/>
      </c>
      <c r="L613" s="51">
        <f>IF(COUNTIF('Zmiany planu'!$C$4:$C$1000,$A613)=0,IF(H613="","",H613),INDEX('Zmiany planu'!$G$4:$G$1000,MATCH(INT($A613)&amp;"#"&amp;COUNTIF('Zmiany planu'!$C$4:$C$1000,$A613),'Zmiany planu'!$L$4:$L$1000,0))&amp;"")</f>
        <v/>
      </c>
      <c r="M613" s="52">
        <f>IF(COUNTIF('Zmiany planu'!$C$4:$C$1000,$A613)=0,IF(I613="","",I613),IF(INDEX('Zmiany planu'!$H$4:$H$1000,MATCH(INT($A613)&amp;"#"&amp;COUNTIF('Zmiany planu'!$C$4:$C$1000,$A613),'Zmiany planu'!$L$4:$L$1000,0))="",0,INDEX('Zmiany planu'!$H$4:$H$1000,MATCH(INT($A613)&amp;"#"&amp;COUNTIF('Zmiany planu'!$C$4:$C$1000,$A613),'Zmiany planu'!$L$4:$L$1000,0))))</f>
        <v/>
      </c>
      <c r="N613" s="53" t="n"/>
      <c r="O613" s="53" t="n"/>
      <c r="P613" s="54" t="n"/>
      <c r="Q613" s="55" t="n"/>
      <c r="R613" s="56">
        <f>IF(AND(N(P613)&gt;0,N(Q613)&gt;0),Q613/P613,"")</f>
        <v/>
      </c>
      <c r="S613" s="53" t="n"/>
      <c r="T613" s="53" t="n"/>
      <c r="U613" s="44">
        <f>IF(OR(N(S613)=0,N('Ustawienia'!$B$19)=0),"",IFERROR("Z"&amp;MATCH(S613,'Ustawienia'!$C$23:$C$27,1),"&lt;Z1"))</f>
        <v/>
      </c>
      <c r="V613" s="53" t="n"/>
      <c r="W613" s="44">
        <f>IF(AND(N(V613)&gt;0,N(Q613)&gt;0),ROUND(V613*Q613*1440,0),"")</f>
        <v/>
      </c>
      <c r="X613" s="53" t="n"/>
      <c r="Y613" s="53" t="n"/>
      <c r="Z613" s="53" t="n"/>
      <c r="AA613" s="57" t="n"/>
      <c r="AB613" s="53" t="n"/>
      <c r="AC613" s="58" t="n"/>
      <c r="AD613" s="57" t="n"/>
      <c r="AE613" s="53" t="n"/>
      <c r="AF613" s="58" t="n"/>
      <c r="AG613" s="53" t="n"/>
      <c r="AH613" s="58" t="n"/>
      <c r="AI613" s="58" t="n"/>
      <c r="AJ613" s="48" t="n"/>
    </row>
    <row r="614" outlineLevel="1">
      <c r="A614" s="43" t="n">
        <v>46854</v>
      </c>
      <c r="B614" s="44">
        <f>CHOOSE(WEEKDAY(A614,2),"pon","wt","śr","czw","pt","sob","ndz")</f>
        <v/>
      </c>
      <c r="C614" s="45">
        <f>A614-WEEKDAY(A614,2)+1</f>
        <v/>
      </c>
      <c r="D614" s="44">
        <f>YEAR(A614)&amp;"-"&amp;TEXT(MONTH(A614),"00")</f>
        <v/>
      </c>
      <c r="E614" s="46" t="n"/>
      <c r="F614" s="46" t="n"/>
      <c r="G614" s="47" t="n"/>
      <c r="H614" s="48" t="n"/>
      <c r="I614" s="49" t="n"/>
      <c r="J614" s="47" t="n"/>
      <c r="K614" s="50">
        <f>IF(AND(H614="",I614="",COUNTIF('Zmiany planu'!$C$4:$C$1000,$A614)=0),"",1+COUNTIF('Zmiany planu'!$C$4:$C$1000,$A614))</f>
        <v/>
      </c>
      <c r="L614" s="51">
        <f>IF(COUNTIF('Zmiany planu'!$C$4:$C$1000,$A614)=0,IF(H614="","",H614),INDEX('Zmiany planu'!$G$4:$G$1000,MATCH(INT($A614)&amp;"#"&amp;COUNTIF('Zmiany planu'!$C$4:$C$1000,$A614),'Zmiany planu'!$L$4:$L$1000,0))&amp;"")</f>
        <v/>
      </c>
      <c r="M614" s="52">
        <f>IF(COUNTIF('Zmiany planu'!$C$4:$C$1000,$A614)=0,IF(I614="","",I614),IF(INDEX('Zmiany planu'!$H$4:$H$1000,MATCH(INT($A614)&amp;"#"&amp;COUNTIF('Zmiany planu'!$C$4:$C$1000,$A614),'Zmiany planu'!$L$4:$L$1000,0))="",0,INDEX('Zmiany planu'!$H$4:$H$1000,MATCH(INT($A614)&amp;"#"&amp;COUNTIF('Zmiany planu'!$C$4:$C$1000,$A614),'Zmiany planu'!$L$4:$L$1000,0))))</f>
        <v/>
      </c>
      <c r="N614" s="53" t="n"/>
      <c r="O614" s="53" t="n"/>
      <c r="P614" s="54" t="n"/>
      <c r="Q614" s="55" t="n"/>
      <c r="R614" s="56">
        <f>IF(AND(N(P614)&gt;0,N(Q614)&gt;0),Q614/P614,"")</f>
        <v/>
      </c>
      <c r="S614" s="53" t="n"/>
      <c r="T614" s="53" t="n"/>
      <c r="U614" s="44">
        <f>IF(OR(N(S614)=0,N('Ustawienia'!$B$19)=0),"",IFERROR("Z"&amp;MATCH(S614,'Ustawienia'!$C$23:$C$27,1),"&lt;Z1"))</f>
        <v/>
      </c>
      <c r="V614" s="53" t="n"/>
      <c r="W614" s="44">
        <f>IF(AND(N(V614)&gt;0,N(Q614)&gt;0),ROUND(V614*Q614*1440,0),"")</f>
        <v/>
      </c>
      <c r="X614" s="53" t="n"/>
      <c r="Y614" s="53" t="n"/>
      <c r="Z614" s="53" t="n"/>
      <c r="AA614" s="57" t="n"/>
      <c r="AB614" s="53" t="n"/>
      <c r="AC614" s="58" t="n"/>
      <c r="AD614" s="57" t="n"/>
      <c r="AE614" s="53" t="n"/>
      <c r="AF614" s="58" t="n"/>
      <c r="AG614" s="53" t="n"/>
      <c r="AH614" s="58" t="n"/>
      <c r="AI614" s="58" t="n"/>
      <c r="AJ614" s="48" t="n"/>
    </row>
    <row r="615" outlineLevel="1">
      <c r="A615" s="43" t="n">
        <v>46855</v>
      </c>
      <c r="B615" s="44">
        <f>CHOOSE(WEEKDAY(A615,2),"pon","wt","śr","czw","pt","sob","ndz")</f>
        <v/>
      </c>
      <c r="C615" s="45">
        <f>A615-WEEKDAY(A615,2)+1</f>
        <v/>
      </c>
      <c r="D615" s="44">
        <f>YEAR(A615)&amp;"-"&amp;TEXT(MONTH(A615),"00")</f>
        <v/>
      </c>
      <c r="E615" s="46" t="n"/>
      <c r="F615" s="46" t="n"/>
      <c r="G615" s="47" t="n"/>
      <c r="H615" s="48" t="n"/>
      <c r="I615" s="49" t="n"/>
      <c r="J615" s="47" t="n"/>
      <c r="K615" s="50">
        <f>IF(AND(H615="",I615="",COUNTIF('Zmiany planu'!$C$4:$C$1000,$A615)=0),"",1+COUNTIF('Zmiany planu'!$C$4:$C$1000,$A615))</f>
        <v/>
      </c>
      <c r="L615" s="51">
        <f>IF(COUNTIF('Zmiany planu'!$C$4:$C$1000,$A615)=0,IF(H615="","",H615),INDEX('Zmiany planu'!$G$4:$G$1000,MATCH(INT($A615)&amp;"#"&amp;COUNTIF('Zmiany planu'!$C$4:$C$1000,$A615),'Zmiany planu'!$L$4:$L$1000,0))&amp;"")</f>
        <v/>
      </c>
      <c r="M615" s="52">
        <f>IF(COUNTIF('Zmiany planu'!$C$4:$C$1000,$A615)=0,IF(I615="","",I615),IF(INDEX('Zmiany planu'!$H$4:$H$1000,MATCH(INT($A615)&amp;"#"&amp;COUNTIF('Zmiany planu'!$C$4:$C$1000,$A615),'Zmiany planu'!$L$4:$L$1000,0))="",0,INDEX('Zmiany planu'!$H$4:$H$1000,MATCH(INT($A615)&amp;"#"&amp;COUNTIF('Zmiany planu'!$C$4:$C$1000,$A615),'Zmiany planu'!$L$4:$L$1000,0))))</f>
        <v/>
      </c>
      <c r="N615" s="53" t="n"/>
      <c r="O615" s="53" t="n"/>
      <c r="P615" s="54" t="n"/>
      <c r="Q615" s="55" t="n"/>
      <c r="R615" s="56">
        <f>IF(AND(N(P615)&gt;0,N(Q615)&gt;0),Q615/P615,"")</f>
        <v/>
      </c>
      <c r="S615" s="53" t="n"/>
      <c r="T615" s="53" t="n"/>
      <c r="U615" s="44">
        <f>IF(OR(N(S615)=0,N('Ustawienia'!$B$19)=0),"",IFERROR("Z"&amp;MATCH(S615,'Ustawienia'!$C$23:$C$27,1),"&lt;Z1"))</f>
        <v/>
      </c>
      <c r="V615" s="53" t="n"/>
      <c r="W615" s="44">
        <f>IF(AND(N(V615)&gt;0,N(Q615)&gt;0),ROUND(V615*Q615*1440,0),"")</f>
        <v/>
      </c>
      <c r="X615" s="53" t="n"/>
      <c r="Y615" s="53" t="n"/>
      <c r="Z615" s="53" t="n"/>
      <c r="AA615" s="57" t="n"/>
      <c r="AB615" s="53" t="n"/>
      <c r="AC615" s="58" t="n"/>
      <c r="AD615" s="57" t="n"/>
      <c r="AE615" s="53" t="n"/>
      <c r="AF615" s="58" t="n"/>
      <c r="AG615" s="53" t="n"/>
      <c r="AH615" s="58" t="n"/>
      <c r="AI615" s="58" t="n"/>
      <c r="AJ615" s="48" t="n"/>
    </row>
    <row r="616" outlineLevel="1">
      <c r="A616" s="43" t="n">
        <v>46856</v>
      </c>
      <c r="B616" s="44">
        <f>CHOOSE(WEEKDAY(A616,2),"pon","wt","śr","czw","pt","sob","ndz")</f>
        <v/>
      </c>
      <c r="C616" s="45">
        <f>A616-WEEKDAY(A616,2)+1</f>
        <v/>
      </c>
      <c r="D616" s="44">
        <f>YEAR(A616)&amp;"-"&amp;TEXT(MONTH(A616),"00")</f>
        <v/>
      </c>
      <c r="E616" s="46" t="n"/>
      <c r="F616" s="46" t="n"/>
      <c r="G616" s="47" t="n"/>
      <c r="H616" s="48" t="n"/>
      <c r="I616" s="49" t="n"/>
      <c r="J616" s="47" t="n"/>
      <c r="K616" s="50">
        <f>IF(AND(H616="",I616="",COUNTIF('Zmiany planu'!$C$4:$C$1000,$A616)=0),"",1+COUNTIF('Zmiany planu'!$C$4:$C$1000,$A616))</f>
        <v/>
      </c>
      <c r="L616" s="51">
        <f>IF(COUNTIF('Zmiany planu'!$C$4:$C$1000,$A616)=0,IF(H616="","",H616),INDEX('Zmiany planu'!$G$4:$G$1000,MATCH(INT($A616)&amp;"#"&amp;COUNTIF('Zmiany planu'!$C$4:$C$1000,$A616),'Zmiany planu'!$L$4:$L$1000,0))&amp;"")</f>
        <v/>
      </c>
      <c r="M616" s="52">
        <f>IF(COUNTIF('Zmiany planu'!$C$4:$C$1000,$A616)=0,IF(I616="","",I616),IF(INDEX('Zmiany planu'!$H$4:$H$1000,MATCH(INT($A616)&amp;"#"&amp;COUNTIF('Zmiany planu'!$C$4:$C$1000,$A616),'Zmiany planu'!$L$4:$L$1000,0))="",0,INDEX('Zmiany planu'!$H$4:$H$1000,MATCH(INT($A616)&amp;"#"&amp;COUNTIF('Zmiany planu'!$C$4:$C$1000,$A616),'Zmiany planu'!$L$4:$L$1000,0))))</f>
        <v/>
      </c>
      <c r="N616" s="53" t="n"/>
      <c r="O616" s="53" t="n"/>
      <c r="P616" s="54" t="n"/>
      <c r="Q616" s="55" t="n"/>
      <c r="R616" s="56">
        <f>IF(AND(N(P616)&gt;0,N(Q616)&gt;0),Q616/P616,"")</f>
        <v/>
      </c>
      <c r="S616" s="53" t="n"/>
      <c r="T616" s="53" t="n"/>
      <c r="U616" s="44">
        <f>IF(OR(N(S616)=0,N('Ustawienia'!$B$19)=0),"",IFERROR("Z"&amp;MATCH(S616,'Ustawienia'!$C$23:$C$27,1),"&lt;Z1"))</f>
        <v/>
      </c>
      <c r="V616" s="53" t="n"/>
      <c r="W616" s="44">
        <f>IF(AND(N(V616)&gt;0,N(Q616)&gt;0),ROUND(V616*Q616*1440,0),"")</f>
        <v/>
      </c>
      <c r="X616" s="53" t="n"/>
      <c r="Y616" s="53" t="n"/>
      <c r="Z616" s="53" t="n"/>
      <c r="AA616" s="57" t="n"/>
      <c r="AB616" s="53" t="n"/>
      <c r="AC616" s="58" t="n"/>
      <c r="AD616" s="57" t="n"/>
      <c r="AE616" s="53" t="n"/>
      <c r="AF616" s="58" t="n"/>
      <c r="AG616" s="53" t="n"/>
      <c r="AH616" s="58" t="n"/>
      <c r="AI616" s="58" t="n"/>
      <c r="AJ616" s="48" t="n"/>
    </row>
    <row r="617" outlineLevel="1">
      <c r="A617" s="43" t="n">
        <v>46857</v>
      </c>
      <c r="B617" s="44">
        <f>CHOOSE(WEEKDAY(A617,2),"pon","wt","śr","czw","pt","sob","ndz")</f>
        <v/>
      </c>
      <c r="C617" s="45">
        <f>A617-WEEKDAY(A617,2)+1</f>
        <v/>
      </c>
      <c r="D617" s="44">
        <f>YEAR(A617)&amp;"-"&amp;TEXT(MONTH(A617),"00")</f>
        <v/>
      </c>
      <c r="E617" s="46" t="n"/>
      <c r="F617" s="46" t="n"/>
      <c r="G617" s="47" t="n"/>
      <c r="H617" s="48" t="n"/>
      <c r="I617" s="49" t="n"/>
      <c r="J617" s="47" t="n"/>
      <c r="K617" s="50">
        <f>IF(AND(H617="",I617="",COUNTIF('Zmiany planu'!$C$4:$C$1000,$A617)=0),"",1+COUNTIF('Zmiany planu'!$C$4:$C$1000,$A617))</f>
        <v/>
      </c>
      <c r="L617" s="51">
        <f>IF(COUNTIF('Zmiany planu'!$C$4:$C$1000,$A617)=0,IF(H617="","",H617),INDEX('Zmiany planu'!$G$4:$G$1000,MATCH(INT($A617)&amp;"#"&amp;COUNTIF('Zmiany planu'!$C$4:$C$1000,$A617),'Zmiany planu'!$L$4:$L$1000,0))&amp;"")</f>
        <v/>
      </c>
      <c r="M617" s="52">
        <f>IF(COUNTIF('Zmiany planu'!$C$4:$C$1000,$A617)=0,IF(I617="","",I617),IF(INDEX('Zmiany planu'!$H$4:$H$1000,MATCH(INT($A617)&amp;"#"&amp;COUNTIF('Zmiany planu'!$C$4:$C$1000,$A617),'Zmiany planu'!$L$4:$L$1000,0))="",0,INDEX('Zmiany planu'!$H$4:$H$1000,MATCH(INT($A617)&amp;"#"&amp;COUNTIF('Zmiany planu'!$C$4:$C$1000,$A617),'Zmiany planu'!$L$4:$L$1000,0))))</f>
        <v/>
      </c>
      <c r="N617" s="53" t="n"/>
      <c r="O617" s="53" t="n"/>
      <c r="P617" s="54" t="n"/>
      <c r="Q617" s="55" t="n"/>
      <c r="R617" s="56">
        <f>IF(AND(N(P617)&gt;0,N(Q617)&gt;0),Q617/P617,"")</f>
        <v/>
      </c>
      <c r="S617" s="53" t="n"/>
      <c r="T617" s="53" t="n"/>
      <c r="U617" s="44">
        <f>IF(OR(N(S617)=0,N('Ustawienia'!$B$19)=0),"",IFERROR("Z"&amp;MATCH(S617,'Ustawienia'!$C$23:$C$27,1),"&lt;Z1"))</f>
        <v/>
      </c>
      <c r="V617" s="53" t="n"/>
      <c r="W617" s="44">
        <f>IF(AND(N(V617)&gt;0,N(Q617)&gt;0),ROUND(V617*Q617*1440,0),"")</f>
        <v/>
      </c>
      <c r="X617" s="53" t="n"/>
      <c r="Y617" s="53" t="n"/>
      <c r="Z617" s="53" t="n"/>
      <c r="AA617" s="57" t="n"/>
      <c r="AB617" s="53" t="n"/>
      <c r="AC617" s="58" t="n"/>
      <c r="AD617" s="57" t="n"/>
      <c r="AE617" s="53" t="n"/>
      <c r="AF617" s="58" t="n"/>
      <c r="AG617" s="53" t="n"/>
      <c r="AH617" s="58" t="n"/>
      <c r="AI617" s="58" t="n"/>
      <c r="AJ617" s="48" t="n"/>
    </row>
    <row r="618" outlineLevel="1">
      <c r="A618" s="43" t="n">
        <v>46858</v>
      </c>
      <c r="B618" s="44">
        <f>CHOOSE(WEEKDAY(A618,2),"pon","wt","śr","czw","pt","sob","ndz")</f>
        <v/>
      </c>
      <c r="C618" s="45">
        <f>A618-WEEKDAY(A618,2)+1</f>
        <v/>
      </c>
      <c r="D618" s="44">
        <f>YEAR(A618)&amp;"-"&amp;TEXT(MONTH(A618),"00")</f>
        <v/>
      </c>
      <c r="E618" s="46" t="n"/>
      <c r="F618" s="46" t="n"/>
      <c r="G618" s="47" t="n"/>
      <c r="H618" s="48" t="n"/>
      <c r="I618" s="49" t="n"/>
      <c r="J618" s="47" t="n"/>
      <c r="K618" s="50">
        <f>IF(AND(H618="",I618="",COUNTIF('Zmiany planu'!$C$4:$C$1000,$A618)=0),"",1+COUNTIF('Zmiany planu'!$C$4:$C$1000,$A618))</f>
        <v/>
      </c>
      <c r="L618" s="51">
        <f>IF(COUNTIF('Zmiany planu'!$C$4:$C$1000,$A618)=0,IF(H618="","",H618),INDEX('Zmiany planu'!$G$4:$G$1000,MATCH(INT($A618)&amp;"#"&amp;COUNTIF('Zmiany planu'!$C$4:$C$1000,$A618),'Zmiany planu'!$L$4:$L$1000,0))&amp;"")</f>
        <v/>
      </c>
      <c r="M618" s="52">
        <f>IF(COUNTIF('Zmiany planu'!$C$4:$C$1000,$A618)=0,IF(I618="","",I618),IF(INDEX('Zmiany planu'!$H$4:$H$1000,MATCH(INT($A618)&amp;"#"&amp;COUNTIF('Zmiany planu'!$C$4:$C$1000,$A618),'Zmiany planu'!$L$4:$L$1000,0))="",0,INDEX('Zmiany planu'!$H$4:$H$1000,MATCH(INT($A618)&amp;"#"&amp;COUNTIF('Zmiany planu'!$C$4:$C$1000,$A618),'Zmiany planu'!$L$4:$L$1000,0))))</f>
        <v/>
      </c>
      <c r="N618" s="53" t="n"/>
      <c r="O618" s="53" t="n"/>
      <c r="P618" s="54" t="n"/>
      <c r="Q618" s="55" t="n"/>
      <c r="R618" s="56">
        <f>IF(AND(N(P618)&gt;0,N(Q618)&gt;0),Q618/P618,"")</f>
        <v/>
      </c>
      <c r="S618" s="53" t="n"/>
      <c r="T618" s="53" t="n"/>
      <c r="U618" s="44">
        <f>IF(OR(N(S618)=0,N('Ustawienia'!$B$19)=0),"",IFERROR("Z"&amp;MATCH(S618,'Ustawienia'!$C$23:$C$27,1),"&lt;Z1"))</f>
        <v/>
      </c>
      <c r="V618" s="53" t="n"/>
      <c r="W618" s="44">
        <f>IF(AND(N(V618)&gt;0,N(Q618)&gt;0),ROUND(V618*Q618*1440,0),"")</f>
        <v/>
      </c>
      <c r="X618" s="53" t="n"/>
      <c r="Y618" s="53" t="n"/>
      <c r="Z618" s="53" t="n"/>
      <c r="AA618" s="57" t="n"/>
      <c r="AB618" s="53" t="n"/>
      <c r="AC618" s="58" t="n"/>
      <c r="AD618" s="57" t="n"/>
      <c r="AE618" s="53" t="n"/>
      <c r="AF618" s="58" t="n"/>
      <c r="AG618" s="53" t="n"/>
      <c r="AH618" s="58" t="n"/>
      <c r="AI618" s="58" t="n"/>
      <c r="AJ618" s="48" t="n"/>
    </row>
    <row r="619" outlineLevel="1">
      <c r="A619" s="59" t="n">
        <v>46859</v>
      </c>
      <c r="B619" s="60">
        <f>CHOOSE(WEEKDAY(A619,2),"pon","wt","śr","czw","pt","sob","ndz")</f>
        <v/>
      </c>
      <c r="C619" s="61">
        <f>A619-WEEKDAY(A619,2)+1</f>
        <v/>
      </c>
      <c r="D619" s="60">
        <f>YEAR(A619)&amp;"-"&amp;TEXT(MONTH(A619),"00")</f>
        <v/>
      </c>
      <c r="E619" s="62">
        <f>SUMIFS($M$4:$M$1200,$C$4:$C$1200,$C619)</f>
        <v/>
      </c>
      <c r="F619" s="62">
        <f>SUMIFS($P$4:$P$1200,$C$4:$C$1200,$C619)</f>
        <v/>
      </c>
      <c r="G619" s="63" t="n"/>
      <c r="H619" s="64" t="n"/>
      <c r="I619" s="65" t="n"/>
      <c r="J619" s="63" t="n"/>
      <c r="K619" s="66">
        <f>IF(AND(H619="",I619="",COUNTIF('Zmiany planu'!$C$4:$C$1000,$A619)=0),"",1+COUNTIF('Zmiany planu'!$C$4:$C$1000,$A619))</f>
        <v/>
      </c>
      <c r="L619" s="67">
        <f>IF(COUNTIF('Zmiany planu'!$C$4:$C$1000,$A619)=0,IF(H619="","",H619),INDEX('Zmiany planu'!$G$4:$G$1000,MATCH(INT($A619)&amp;"#"&amp;COUNTIF('Zmiany planu'!$C$4:$C$1000,$A619),'Zmiany planu'!$L$4:$L$1000,0))&amp;"")</f>
        <v/>
      </c>
      <c r="M619" s="68">
        <f>IF(COUNTIF('Zmiany planu'!$C$4:$C$1000,$A619)=0,IF(I619="","",I619),IF(INDEX('Zmiany planu'!$H$4:$H$1000,MATCH(INT($A619)&amp;"#"&amp;COUNTIF('Zmiany planu'!$C$4:$C$1000,$A619),'Zmiany planu'!$L$4:$L$1000,0))="",0,INDEX('Zmiany planu'!$H$4:$H$1000,MATCH(INT($A619)&amp;"#"&amp;COUNTIF('Zmiany planu'!$C$4:$C$1000,$A619),'Zmiany planu'!$L$4:$L$1000,0))))</f>
        <v/>
      </c>
      <c r="N619" s="69" t="n"/>
      <c r="O619" s="69" t="n"/>
      <c r="P619" s="70" t="n"/>
      <c r="Q619" s="71" t="n"/>
      <c r="R619" s="72">
        <f>IF(AND(N(P619)&gt;0,N(Q619)&gt;0),Q619/P619,"")</f>
        <v/>
      </c>
      <c r="S619" s="69" t="n"/>
      <c r="T619" s="69" t="n"/>
      <c r="U619" s="60">
        <f>IF(OR(N(S619)=0,N('Ustawienia'!$B$19)=0),"",IFERROR("Z"&amp;MATCH(S619,'Ustawienia'!$C$23:$C$27,1),"&lt;Z1"))</f>
        <v/>
      </c>
      <c r="V619" s="69" t="n"/>
      <c r="W619" s="60">
        <f>IF(AND(N(V619)&gt;0,N(Q619)&gt;0),ROUND(V619*Q619*1440,0),"")</f>
        <v/>
      </c>
      <c r="X619" s="69" t="n"/>
      <c r="Y619" s="69" t="n"/>
      <c r="Z619" s="69" t="n"/>
      <c r="AA619" s="73" t="n"/>
      <c r="AB619" s="69" t="n"/>
      <c r="AC619" s="74" t="n"/>
      <c r="AD619" s="73" t="n"/>
      <c r="AE619" s="69" t="n"/>
      <c r="AF619" s="74" t="n"/>
      <c r="AG619" s="69" t="n"/>
      <c r="AH619" s="74" t="n"/>
      <c r="AI619" s="74" t="n"/>
      <c r="AJ619" s="64" t="n"/>
    </row>
    <row r="620" outlineLevel="1">
      <c r="A620" s="43" t="n">
        <v>46860</v>
      </c>
      <c r="B620" s="44">
        <f>CHOOSE(WEEKDAY(A620,2),"pon","wt","śr","czw","pt","sob","ndz")</f>
        <v/>
      </c>
      <c r="C620" s="45">
        <f>A620-WEEKDAY(A620,2)+1</f>
        <v/>
      </c>
      <c r="D620" s="44">
        <f>YEAR(A620)&amp;"-"&amp;TEXT(MONTH(A620),"00")</f>
        <v/>
      </c>
      <c r="E620" s="46" t="n"/>
      <c r="F620" s="46" t="n"/>
      <c r="G620" s="47" t="n"/>
      <c r="H620" s="48" t="n"/>
      <c r="I620" s="49" t="n"/>
      <c r="J620" s="47" t="n"/>
      <c r="K620" s="50">
        <f>IF(AND(H620="",I620="",COUNTIF('Zmiany planu'!$C$4:$C$1000,$A620)=0),"",1+COUNTIF('Zmiany planu'!$C$4:$C$1000,$A620))</f>
        <v/>
      </c>
      <c r="L620" s="51">
        <f>IF(COUNTIF('Zmiany planu'!$C$4:$C$1000,$A620)=0,IF(H620="","",H620),INDEX('Zmiany planu'!$G$4:$G$1000,MATCH(INT($A620)&amp;"#"&amp;COUNTIF('Zmiany planu'!$C$4:$C$1000,$A620),'Zmiany planu'!$L$4:$L$1000,0))&amp;"")</f>
        <v/>
      </c>
      <c r="M620" s="52">
        <f>IF(COUNTIF('Zmiany planu'!$C$4:$C$1000,$A620)=0,IF(I620="","",I620),IF(INDEX('Zmiany planu'!$H$4:$H$1000,MATCH(INT($A620)&amp;"#"&amp;COUNTIF('Zmiany planu'!$C$4:$C$1000,$A620),'Zmiany planu'!$L$4:$L$1000,0))="",0,INDEX('Zmiany planu'!$H$4:$H$1000,MATCH(INT($A620)&amp;"#"&amp;COUNTIF('Zmiany planu'!$C$4:$C$1000,$A620),'Zmiany planu'!$L$4:$L$1000,0))))</f>
        <v/>
      </c>
      <c r="N620" s="53" t="n"/>
      <c r="O620" s="53" t="n"/>
      <c r="P620" s="54" t="n"/>
      <c r="Q620" s="55" t="n"/>
      <c r="R620" s="56">
        <f>IF(AND(N(P620)&gt;0,N(Q620)&gt;0),Q620/P620,"")</f>
        <v/>
      </c>
      <c r="S620" s="53" t="n"/>
      <c r="T620" s="53" t="n"/>
      <c r="U620" s="44">
        <f>IF(OR(N(S620)=0,N('Ustawienia'!$B$19)=0),"",IFERROR("Z"&amp;MATCH(S620,'Ustawienia'!$C$23:$C$27,1),"&lt;Z1"))</f>
        <v/>
      </c>
      <c r="V620" s="53" t="n"/>
      <c r="W620" s="44">
        <f>IF(AND(N(V620)&gt;0,N(Q620)&gt;0),ROUND(V620*Q620*1440,0),"")</f>
        <v/>
      </c>
      <c r="X620" s="53" t="n"/>
      <c r="Y620" s="53" t="n"/>
      <c r="Z620" s="53" t="n"/>
      <c r="AA620" s="57" t="n"/>
      <c r="AB620" s="53" t="n"/>
      <c r="AC620" s="58" t="n"/>
      <c r="AD620" s="57" t="n"/>
      <c r="AE620" s="53" t="n"/>
      <c r="AF620" s="58" t="n"/>
      <c r="AG620" s="53" t="n"/>
      <c r="AH620" s="58" t="n"/>
      <c r="AI620" s="58" t="n"/>
      <c r="AJ620" s="48" t="n"/>
    </row>
    <row r="621" outlineLevel="1">
      <c r="A621" s="43" t="n">
        <v>46861</v>
      </c>
      <c r="B621" s="44">
        <f>CHOOSE(WEEKDAY(A621,2),"pon","wt","śr","czw","pt","sob","ndz")</f>
        <v/>
      </c>
      <c r="C621" s="45">
        <f>A621-WEEKDAY(A621,2)+1</f>
        <v/>
      </c>
      <c r="D621" s="44">
        <f>YEAR(A621)&amp;"-"&amp;TEXT(MONTH(A621),"00")</f>
        <v/>
      </c>
      <c r="E621" s="46" t="n"/>
      <c r="F621" s="46" t="n"/>
      <c r="G621" s="47" t="n"/>
      <c r="H621" s="48" t="n"/>
      <c r="I621" s="49" t="n"/>
      <c r="J621" s="47" t="n"/>
      <c r="K621" s="50">
        <f>IF(AND(H621="",I621="",COUNTIF('Zmiany planu'!$C$4:$C$1000,$A621)=0),"",1+COUNTIF('Zmiany planu'!$C$4:$C$1000,$A621))</f>
        <v/>
      </c>
      <c r="L621" s="51">
        <f>IF(COUNTIF('Zmiany planu'!$C$4:$C$1000,$A621)=0,IF(H621="","",H621),INDEX('Zmiany planu'!$G$4:$G$1000,MATCH(INT($A621)&amp;"#"&amp;COUNTIF('Zmiany planu'!$C$4:$C$1000,$A621),'Zmiany planu'!$L$4:$L$1000,0))&amp;"")</f>
        <v/>
      </c>
      <c r="M621" s="52">
        <f>IF(COUNTIF('Zmiany planu'!$C$4:$C$1000,$A621)=0,IF(I621="","",I621),IF(INDEX('Zmiany planu'!$H$4:$H$1000,MATCH(INT($A621)&amp;"#"&amp;COUNTIF('Zmiany planu'!$C$4:$C$1000,$A621),'Zmiany planu'!$L$4:$L$1000,0))="",0,INDEX('Zmiany planu'!$H$4:$H$1000,MATCH(INT($A621)&amp;"#"&amp;COUNTIF('Zmiany planu'!$C$4:$C$1000,$A621),'Zmiany planu'!$L$4:$L$1000,0))))</f>
        <v/>
      </c>
      <c r="N621" s="53" t="n"/>
      <c r="O621" s="53" t="n"/>
      <c r="P621" s="54" t="n"/>
      <c r="Q621" s="55" t="n"/>
      <c r="R621" s="56">
        <f>IF(AND(N(P621)&gt;0,N(Q621)&gt;0),Q621/P621,"")</f>
        <v/>
      </c>
      <c r="S621" s="53" t="n"/>
      <c r="T621" s="53" t="n"/>
      <c r="U621" s="44">
        <f>IF(OR(N(S621)=0,N('Ustawienia'!$B$19)=0),"",IFERROR("Z"&amp;MATCH(S621,'Ustawienia'!$C$23:$C$27,1),"&lt;Z1"))</f>
        <v/>
      </c>
      <c r="V621" s="53" t="n"/>
      <c r="W621" s="44">
        <f>IF(AND(N(V621)&gt;0,N(Q621)&gt;0),ROUND(V621*Q621*1440,0),"")</f>
        <v/>
      </c>
      <c r="X621" s="53" t="n"/>
      <c r="Y621" s="53" t="n"/>
      <c r="Z621" s="53" t="n"/>
      <c r="AA621" s="57" t="n"/>
      <c r="AB621" s="53" t="n"/>
      <c r="AC621" s="58" t="n"/>
      <c r="AD621" s="57" t="n"/>
      <c r="AE621" s="53" t="n"/>
      <c r="AF621" s="58" t="n"/>
      <c r="AG621" s="53" t="n"/>
      <c r="AH621" s="58" t="n"/>
      <c r="AI621" s="58" t="n"/>
      <c r="AJ621" s="48" t="n"/>
    </row>
    <row r="622" outlineLevel="1">
      <c r="A622" s="43" t="n">
        <v>46862</v>
      </c>
      <c r="B622" s="44">
        <f>CHOOSE(WEEKDAY(A622,2),"pon","wt","śr","czw","pt","sob","ndz")</f>
        <v/>
      </c>
      <c r="C622" s="45">
        <f>A622-WEEKDAY(A622,2)+1</f>
        <v/>
      </c>
      <c r="D622" s="44">
        <f>YEAR(A622)&amp;"-"&amp;TEXT(MONTH(A622),"00")</f>
        <v/>
      </c>
      <c r="E622" s="46" t="n"/>
      <c r="F622" s="46" t="n"/>
      <c r="G622" s="47" t="n"/>
      <c r="H622" s="48" t="n"/>
      <c r="I622" s="49" t="n"/>
      <c r="J622" s="47" t="n"/>
      <c r="K622" s="50">
        <f>IF(AND(H622="",I622="",COUNTIF('Zmiany planu'!$C$4:$C$1000,$A622)=0),"",1+COUNTIF('Zmiany planu'!$C$4:$C$1000,$A622))</f>
        <v/>
      </c>
      <c r="L622" s="51">
        <f>IF(COUNTIF('Zmiany planu'!$C$4:$C$1000,$A622)=0,IF(H622="","",H622),INDEX('Zmiany planu'!$G$4:$G$1000,MATCH(INT($A622)&amp;"#"&amp;COUNTIF('Zmiany planu'!$C$4:$C$1000,$A622),'Zmiany planu'!$L$4:$L$1000,0))&amp;"")</f>
        <v/>
      </c>
      <c r="M622" s="52">
        <f>IF(COUNTIF('Zmiany planu'!$C$4:$C$1000,$A622)=0,IF(I622="","",I622),IF(INDEX('Zmiany planu'!$H$4:$H$1000,MATCH(INT($A622)&amp;"#"&amp;COUNTIF('Zmiany planu'!$C$4:$C$1000,$A622),'Zmiany planu'!$L$4:$L$1000,0))="",0,INDEX('Zmiany planu'!$H$4:$H$1000,MATCH(INT($A622)&amp;"#"&amp;COUNTIF('Zmiany planu'!$C$4:$C$1000,$A622),'Zmiany planu'!$L$4:$L$1000,0))))</f>
        <v/>
      </c>
      <c r="N622" s="53" t="n"/>
      <c r="O622" s="53" t="n"/>
      <c r="P622" s="54" t="n"/>
      <c r="Q622" s="55" t="n"/>
      <c r="R622" s="56">
        <f>IF(AND(N(P622)&gt;0,N(Q622)&gt;0),Q622/P622,"")</f>
        <v/>
      </c>
      <c r="S622" s="53" t="n"/>
      <c r="T622" s="53" t="n"/>
      <c r="U622" s="44">
        <f>IF(OR(N(S622)=0,N('Ustawienia'!$B$19)=0),"",IFERROR("Z"&amp;MATCH(S622,'Ustawienia'!$C$23:$C$27,1),"&lt;Z1"))</f>
        <v/>
      </c>
      <c r="V622" s="53" t="n"/>
      <c r="W622" s="44">
        <f>IF(AND(N(V622)&gt;0,N(Q622)&gt;0),ROUND(V622*Q622*1440,0),"")</f>
        <v/>
      </c>
      <c r="X622" s="53" t="n"/>
      <c r="Y622" s="53" t="n"/>
      <c r="Z622" s="53" t="n"/>
      <c r="AA622" s="57" t="n"/>
      <c r="AB622" s="53" t="n"/>
      <c r="AC622" s="58" t="n"/>
      <c r="AD622" s="57" t="n"/>
      <c r="AE622" s="53" t="n"/>
      <c r="AF622" s="58" t="n"/>
      <c r="AG622" s="53" t="n"/>
      <c r="AH622" s="58" t="n"/>
      <c r="AI622" s="58" t="n"/>
      <c r="AJ622" s="48" t="n"/>
    </row>
    <row r="623" outlineLevel="1">
      <c r="A623" s="43" t="n">
        <v>46863</v>
      </c>
      <c r="B623" s="44">
        <f>CHOOSE(WEEKDAY(A623,2),"pon","wt","śr","czw","pt","sob","ndz")</f>
        <v/>
      </c>
      <c r="C623" s="45">
        <f>A623-WEEKDAY(A623,2)+1</f>
        <v/>
      </c>
      <c r="D623" s="44">
        <f>YEAR(A623)&amp;"-"&amp;TEXT(MONTH(A623),"00")</f>
        <v/>
      </c>
      <c r="E623" s="46" t="n"/>
      <c r="F623" s="46" t="n"/>
      <c r="G623" s="47" t="n"/>
      <c r="H623" s="48" t="n"/>
      <c r="I623" s="49" t="n"/>
      <c r="J623" s="47" t="n"/>
      <c r="K623" s="50">
        <f>IF(AND(H623="",I623="",COUNTIF('Zmiany planu'!$C$4:$C$1000,$A623)=0),"",1+COUNTIF('Zmiany planu'!$C$4:$C$1000,$A623))</f>
        <v/>
      </c>
      <c r="L623" s="51">
        <f>IF(COUNTIF('Zmiany planu'!$C$4:$C$1000,$A623)=0,IF(H623="","",H623),INDEX('Zmiany planu'!$G$4:$G$1000,MATCH(INT($A623)&amp;"#"&amp;COUNTIF('Zmiany planu'!$C$4:$C$1000,$A623),'Zmiany planu'!$L$4:$L$1000,0))&amp;"")</f>
        <v/>
      </c>
      <c r="M623" s="52">
        <f>IF(COUNTIF('Zmiany planu'!$C$4:$C$1000,$A623)=0,IF(I623="","",I623),IF(INDEX('Zmiany planu'!$H$4:$H$1000,MATCH(INT($A623)&amp;"#"&amp;COUNTIF('Zmiany planu'!$C$4:$C$1000,$A623),'Zmiany planu'!$L$4:$L$1000,0))="",0,INDEX('Zmiany planu'!$H$4:$H$1000,MATCH(INT($A623)&amp;"#"&amp;COUNTIF('Zmiany planu'!$C$4:$C$1000,$A623),'Zmiany planu'!$L$4:$L$1000,0))))</f>
        <v/>
      </c>
      <c r="N623" s="53" t="n"/>
      <c r="O623" s="53" t="n"/>
      <c r="P623" s="54" t="n"/>
      <c r="Q623" s="55" t="n"/>
      <c r="R623" s="56">
        <f>IF(AND(N(P623)&gt;0,N(Q623)&gt;0),Q623/P623,"")</f>
        <v/>
      </c>
      <c r="S623" s="53" t="n"/>
      <c r="T623" s="53" t="n"/>
      <c r="U623" s="44">
        <f>IF(OR(N(S623)=0,N('Ustawienia'!$B$19)=0),"",IFERROR("Z"&amp;MATCH(S623,'Ustawienia'!$C$23:$C$27,1),"&lt;Z1"))</f>
        <v/>
      </c>
      <c r="V623" s="53" t="n"/>
      <c r="W623" s="44">
        <f>IF(AND(N(V623)&gt;0,N(Q623)&gt;0),ROUND(V623*Q623*1440,0),"")</f>
        <v/>
      </c>
      <c r="X623" s="53" t="n"/>
      <c r="Y623" s="53" t="n"/>
      <c r="Z623" s="53" t="n"/>
      <c r="AA623" s="57" t="n"/>
      <c r="AB623" s="53" t="n"/>
      <c r="AC623" s="58" t="n"/>
      <c r="AD623" s="57" t="n"/>
      <c r="AE623" s="53" t="n"/>
      <c r="AF623" s="58" t="n"/>
      <c r="AG623" s="53" t="n"/>
      <c r="AH623" s="58" t="n"/>
      <c r="AI623" s="58" t="n"/>
      <c r="AJ623" s="48" t="n"/>
    </row>
    <row r="624" outlineLevel="1">
      <c r="A624" s="43" t="n">
        <v>46864</v>
      </c>
      <c r="B624" s="44">
        <f>CHOOSE(WEEKDAY(A624,2),"pon","wt","śr","czw","pt","sob","ndz")</f>
        <v/>
      </c>
      <c r="C624" s="45">
        <f>A624-WEEKDAY(A624,2)+1</f>
        <v/>
      </c>
      <c r="D624" s="44">
        <f>YEAR(A624)&amp;"-"&amp;TEXT(MONTH(A624),"00")</f>
        <v/>
      </c>
      <c r="E624" s="46" t="n"/>
      <c r="F624" s="46" t="n"/>
      <c r="G624" s="47" t="n"/>
      <c r="H624" s="48" t="n"/>
      <c r="I624" s="49" t="n"/>
      <c r="J624" s="47" t="n"/>
      <c r="K624" s="50">
        <f>IF(AND(H624="",I624="",COUNTIF('Zmiany planu'!$C$4:$C$1000,$A624)=0),"",1+COUNTIF('Zmiany planu'!$C$4:$C$1000,$A624))</f>
        <v/>
      </c>
      <c r="L624" s="51">
        <f>IF(COUNTIF('Zmiany planu'!$C$4:$C$1000,$A624)=0,IF(H624="","",H624),INDEX('Zmiany planu'!$G$4:$G$1000,MATCH(INT($A624)&amp;"#"&amp;COUNTIF('Zmiany planu'!$C$4:$C$1000,$A624),'Zmiany planu'!$L$4:$L$1000,0))&amp;"")</f>
        <v/>
      </c>
      <c r="M624" s="52">
        <f>IF(COUNTIF('Zmiany planu'!$C$4:$C$1000,$A624)=0,IF(I624="","",I624),IF(INDEX('Zmiany planu'!$H$4:$H$1000,MATCH(INT($A624)&amp;"#"&amp;COUNTIF('Zmiany planu'!$C$4:$C$1000,$A624),'Zmiany planu'!$L$4:$L$1000,0))="",0,INDEX('Zmiany planu'!$H$4:$H$1000,MATCH(INT($A624)&amp;"#"&amp;COUNTIF('Zmiany planu'!$C$4:$C$1000,$A624),'Zmiany planu'!$L$4:$L$1000,0))))</f>
        <v/>
      </c>
      <c r="N624" s="53" t="n"/>
      <c r="O624" s="53" t="n"/>
      <c r="P624" s="54" t="n"/>
      <c r="Q624" s="55" t="n"/>
      <c r="R624" s="56">
        <f>IF(AND(N(P624)&gt;0,N(Q624)&gt;0),Q624/P624,"")</f>
        <v/>
      </c>
      <c r="S624" s="53" t="n"/>
      <c r="T624" s="53" t="n"/>
      <c r="U624" s="44">
        <f>IF(OR(N(S624)=0,N('Ustawienia'!$B$19)=0),"",IFERROR("Z"&amp;MATCH(S624,'Ustawienia'!$C$23:$C$27,1),"&lt;Z1"))</f>
        <v/>
      </c>
      <c r="V624" s="53" t="n"/>
      <c r="W624" s="44">
        <f>IF(AND(N(V624)&gt;0,N(Q624)&gt;0),ROUND(V624*Q624*1440,0),"")</f>
        <v/>
      </c>
      <c r="X624" s="53" t="n"/>
      <c r="Y624" s="53" t="n"/>
      <c r="Z624" s="53" t="n"/>
      <c r="AA624" s="57" t="n"/>
      <c r="AB624" s="53" t="n"/>
      <c r="AC624" s="58" t="n"/>
      <c r="AD624" s="57" t="n"/>
      <c r="AE624" s="53" t="n"/>
      <c r="AF624" s="58" t="n"/>
      <c r="AG624" s="53" t="n"/>
      <c r="AH624" s="58" t="n"/>
      <c r="AI624" s="58" t="n"/>
      <c r="AJ624" s="48" t="n"/>
    </row>
    <row r="625" outlineLevel="1">
      <c r="A625" s="43" t="n">
        <v>46865</v>
      </c>
      <c r="B625" s="44">
        <f>CHOOSE(WEEKDAY(A625,2),"pon","wt","śr","czw","pt","sob","ndz")</f>
        <v/>
      </c>
      <c r="C625" s="45">
        <f>A625-WEEKDAY(A625,2)+1</f>
        <v/>
      </c>
      <c r="D625" s="44">
        <f>YEAR(A625)&amp;"-"&amp;TEXT(MONTH(A625),"00")</f>
        <v/>
      </c>
      <c r="E625" s="46" t="n"/>
      <c r="F625" s="46" t="n"/>
      <c r="G625" s="47" t="n"/>
      <c r="H625" s="48" t="n"/>
      <c r="I625" s="49" t="n"/>
      <c r="J625" s="47" t="n"/>
      <c r="K625" s="50">
        <f>IF(AND(H625="",I625="",COUNTIF('Zmiany planu'!$C$4:$C$1000,$A625)=0),"",1+COUNTIF('Zmiany planu'!$C$4:$C$1000,$A625))</f>
        <v/>
      </c>
      <c r="L625" s="51">
        <f>IF(COUNTIF('Zmiany planu'!$C$4:$C$1000,$A625)=0,IF(H625="","",H625),INDEX('Zmiany planu'!$G$4:$G$1000,MATCH(INT($A625)&amp;"#"&amp;COUNTIF('Zmiany planu'!$C$4:$C$1000,$A625),'Zmiany planu'!$L$4:$L$1000,0))&amp;"")</f>
        <v/>
      </c>
      <c r="M625" s="52">
        <f>IF(COUNTIF('Zmiany planu'!$C$4:$C$1000,$A625)=0,IF(I625="","",I625),IF(INDEX('Zmiany planu'!$H$4:$H$1000,MATCH(INT($A625)&amp;"#"&amp;COUNTIF('Zmiany planu'!$C$4:$C$1000,$A625),'Zmiany planu'!$L$4:$L$1000,0))="",0,INDEX('Zmiany planu'!$H$4:$H$1000,MATCH(INT($A625)&amp;"#"&amp;COUNTIF('Zmiany planu'!$C$4:$C$1000,$A625),'Zmiany planu'!$L$4:$L$1000,0))))</f>
        <v/>
      </c>
      <c r="N625" s="53" t="n"/>
      <c r="O625" s="53" t="n"/>
      <c r="P625" s="54" t="n"/>
      <c r="Q625" s="55" t="n"/>
      <c r="R625" s="56">
        <f>IF(AND(N(P625)&gt;0,N(Q625)&gt;0),Q625/P625,"")</f>
        <v/>
      </c>
      <c r="S625" s="53" t="n"/>
      <c r="T625" s="53" t="n"/>
      <c r="U625" s="44">
        <f>IF(OR(N(S625)=0,N('Ustawienia'!$B$19)=0),"",IFERROR("Z"&amp;MATCH(S625,'Ustawienia'!$C$23:$C$27,1),"&lt;Z1"))</f>
        <v/>
      </c>
      <c r="V625" s="53" t="n"/>
      <c r="W625" s="44">
        <f>IF(AND(N(V625)&gt;0,N(Q625)&gt;0),ROUND(V625*Q625*1440,0),"")</f>
        <v/>
      </c>
      <c r="X625" s="53" t="n"/>
      <c r="Y625" s="53" t="n"/>
      <c r="Z625" s="53" t="n"/>
      <c r="AA625" s="57" t="n"/>
      <c r="AB625" s="53" t="n"/>
      <c r="AC625" s="58" t="n"/>
      <c r="AD625" s="57" t="n"/>
      <c r="AE625" s="53" t="n"/>
      <c r="AF625" s="58" t="n"/>
      <c r="AG625" s="53" t="n"/>
      <c r="AH625" s="58" t="n"/>
      <c r="AI625" s="58" t="n"/>
      <c r="AJ625" s="48" t="n"/>
    </row>
    <row r="626" outlineLevel="1">
      <c r="A626" s="59" t="n">
        <v>46866</v>
      </c>
      <c r="B626" s="60">
        <f>CHOOSE(WEEKDAY(A626,2),"pon","wt","śr","czw","pt","sob","ndz")</f>
        <v/>
      </c>
      <c r="C626" s="61">
        <f>A626-WEEKDAY(A626,2)+1</f>
        <v/>
      </c>
      <c r="D626" s="60">
        <f>YEAR(A626)&amp;"-"&amp;TEXT(MONTH(A626),"00")</f>
        <v/>
      </c>
      <c r="E626" s="62">
        <f>SUMIFS($M$4:$M$1200,$C$4:$C$1200,$C626)</f>
        <v/>
      </c>
      <c r="F626" s="62">
        <f>SUMIFS($P$4:$P$1200,$C$4:$C$1200,$C626)</f>
        <v/>
      </c>
      <c r="G626" s="63" t="n"/>
      <c r="H626" s="64" t="n"/>
      <c r="I626" s="65" t="n"/>
      <c r="J626" s="63" t="n"/>
      <c r="K626" s="66">
        <f>IF(AND(H626="",I626="",COUNTIF('Zmiany planu'!$C$4:$C$1000,$A626)=0),"",1+COUNTIF('Zmiany planu'!$C$4:$C$1000,$A626))</f>
        <v/>
      </c>
      <c r="L626" s="67">
        <f>IF(COUNTIF('Zmiany planu'!$C$4:$C$1000,$A626)=0,IF(H626="","",H626),INDEX('Zmiany planu'!$G$4:$G$1000,MATCH(INT($A626)&amp;"#"&amp;COUNTIF('Zmiany planu'!$C$4:$C$1000,$A626),'Zmiany planu'!$L$4:$L$1000,0))&amp;"")</f>
        <v/>
      </c>
      <c r="M626" s="68">
        <f>IF(COUNTIF('Zmiany planu'!$C$4:$C$1000,$A626)=0,IF(I626="","",I626),IF(INDEX('Zmiany planu'!$H$4:$H$1000,MATCH(INT($A626)&amp;"#"&amp;COUNTIF('Zmiany planu'!$C$4:$C$1000,$A626),'Zmiany planu'!$L$4:$L$1000,0))="",0,INDEX('Zmiany planu'!$H$4:$H$1000,MATCH(INT($A626)&amp;"#"&amp;COUNTIF('Zmiany planu'!$C$4:$C$1000,$A626),'Zmiany planu'!$L$4:$L$1000,0))))</f>
        <v/>
      </c>
      <c r="N626" s="69" t="n"/>
      <c r="O626" s="69" t="n"/>
      <c r="P626" s="70" t="n"/>
      <c r="Q626" s="71" t="n"/>
      <c r="R626" s="72">
        <f>IF(AND(N(P626)&gt;0,N(Q626)&gt;0),Q626/P626,"")</f>
        <v/>
      </c>
      <c r="S626" s="69" t="n"/>
      <c r="T626" s="69" t="n"/>
      <c r="U626" s="60">
        <f>IF(OR(N(S626)=0,N('Ustawienia'!$B$19)=0),"",IFERROR("Z"&amp;MATCH(S626,'Ustawienia'!$C$23:$C$27,1),"&lt;Z1"))</f>
        <v/>
      </c>
      <c r="V626" s="69" t="n"/>
      <c r="W626" s="60">
        <f>IF(AND(N(V626)&gt;0,N(Q626)&gt;0),ROUND(V626*Q626*1440,0),"")</f>
        <v/>
      </c>
      <c r="X626" s="69" t="n"/>
      <c r="Y626" s="69" t="n"/>
      <c r="Z626" s="69" t="n"/>
      <c r="AA626" s="73" t="n"/>
      <c r="AB626" s="69" t="n"/>
      <c r="AC626" s="74" t="n"/>
      <c r="AD626" s="73" t="n"/>
      <c r="AE626" s="69" t="n"/>
      <c r="AF626" s="74" t="n"/>
      <c r="AG626" s="69" t="n"/>
      <c r="AH626" s="74" t="n"/>
      <c r="AI626" s="74" t="n"/>
      <c r="AJ626" s="64" t="n"/>
    </row>
    <row r="627" outlineLevel="1">
      <c r="A627" s="43" t="n">
        <v>46867</v>
      </c>
      <c r="B627" s="44">
        <f>CHOOSE(WEEKDAY(A627,2),"pon","wt","śr","czw","pt","sob","ndz")</f>
        <v/>
      </c>
      <c r="C627" s="45">
        <f>A627-WEEKDAY(A627,2)+1</f>
        <v/>
      </c>
      <c r="D627" s="44">
        <f>YEAR(A627)&amp;"-"&amp;TEXT(MONTH(A627),"00")</f>
        <v/>
      </c>
      <c r="E627" s="46" t="n"/>
      <c r="F627" s="46" t="n"/>
      <c r="G627" s="47" t="n"/>
      <c r="H627" s="48" t="n"/>
      <c r="I627" s="49" t="n"/>
      <c r="J627" s="47" t="n"/>
      <c r="K627" s="50">
        <f>IF(AND(H627="",I627="",COUNTIF('Zmiany planu'!$C$4:$C$1000,$A627)=0),"",1+COUNTIF('Zmiany planu'!$C$4:$C$1000,$A627))</f>
        <v/>
      </c>
      <c r="L627" s="51">
        <f>IF(COUNTIF('Zmiany planu'!$C$4:$C$1000,$A627)=0,IF(H627="","",H627),INDEX('Zmiany planu'!$G$4:$G$1000,MATCH(INT($A627)&amp;"#"&amp;COUNTIF('Zmiany planu'!$C$4:$C$1000,$A627),'Zmiany planu'!$L$4:$L$1000,0))&amp;"")</f>
        <v/>
      </c>
      <c r="M627" s="52">
        <f>IF(COUNTIF('Zmiany planu'!$C$4:$C$1000,$A627)=0,IF(I627="","",I627),IF(INDEX('Zmiany planu'!$H$4:$H$1000,MATCH(INT($A627)&amp;"#"&amp;COUNTIF('Zmiany planu'!$C$4:$C$1000,$A627),'Zmiany planu'!$L$4:$L$1000,0))="",0,INDEX('Zmiany planu'!$H$4:$H$1000,MATCH(INT($A627)&amp;"#"&amp;COUNTIF('Zmiany planu'!$C$4:$C$1000,$A627),'Zmiany planu'!$L$4:$L$1000,0))))</f>
        <v/>
      </c>
      <c r="N627" s="53" t="n"/>
      <c r="O627" s="53" t="n"/>
      <c r="P627" s="54" t="n"/>
      <c r="Q627" s="55" t="n"/>
      <c r="R627" s="56">
        <f>IF(AND(N(P627)&gt;0,N(Q627)&gt;0),Q627/P627,"")</f>
        <v/>
      </c>
      <c r="S627" s="53" t="n"/>
      <c r="T627" s="53" t="n"/>
      <c r="U627" s="44">
        <f>IF(OR(N(S627)=0,N('Ustawienia'!$B$19)=0),"",IFERROR("Z"&amp;MATCH(S627,'Ustawienia'!$C$23:$C$27,1),"&lt;Z1"))</f>
        <v/>
      </c>
      <c r="V627" s="53" t="n"/>
      <c r="W627" s="44">
        <f>IF(AND(N(V627)&gt;0,N(Q627)&gt;0),ROUND(V627*Q627*1440,0),"")</f>
        <v/>
      </c>
      <c r="X627" s="53" t="n"/>
      <c r="Y627" s="53" t="n"/>
      <c r="Z627" s="53" t="n"/>
      <c r="AA627" s="57" t="n"/>
      <c r="AB627" s="53" t="n"/>
      <c r="AC627" s="58" t="n"/>
      <c r="AD627" s="57" t="n"/>
      <c r="AE627" s="53" t="n"/>
      <c r="AF627" s="58" t="n"/>
      <c r="AG627" s="53" t="n"/>
      <c r="AH627" s="58" t="n"/>
      <c r="AI627" s="58" t="n"/>
      <c r="AJ627" s="48" t="n"/>
    </row>
    <row r="628" outlineLevel="1">
      <c r="A628" s="43" t="n">
        <v>46868</v>
      </c>
      <c r="B628" s="44">
        <f>CHOOSE(WEEKDAY(A628,2),"pon","wt","śr","czw","pt","sob","ndz")</f>
        <v/>
      </c>
      <c r="C628" s="45">
        <f>A628-WEEKDAY(A628,2)+1</f>
        <v/>
      </c>
      <c r="D628" s="44">
        <f>YEAR(A628)&amp;"-"&amp;TEXT(MONTH(A628),"00")</f>
        <v/>
      </c>
      <c r="E628" s="46" t="n"/>
      <c r="F628" s="46" t="n"/>
      <c r="G628" s="47" t="n"/>
      <c r="H628" s="48" t="n"/>
      <c r="I628" s="49" t="n"/>
      <c r="J628" s="47" t="n"/>
      <c r="K628" s="50">
        <f>IF(AND(H628="",I628="",COUNTIF('Zmiany planu'!$C$4:$C$1000,$A628)=0),"",1+COUNTIF('Zmiany planu'!$C$4:$C$1000,$A628))</f>
        <v/>
      </c>
      <c r="L628" s="51">
        <f>IF(COUNTIF('Zmiany planu'!$C$4:$C$1000,$A628)=0,IF(H628="","",H628),INDEX('Zmiany planu'!$G$4:$G$1000,MATCH(INT($A628)&amp;"#"&amp;COUNTIF('Zmiany planu'!$C$4:$C$1000,$A628),'Zmiany planu'!$L$4:$L$1000,0))&amp;"")</f>
        <v/>
      </c>
      <c r="M628" s="52">
        <f>IF(COUNTIF('Zmiany planu'!$C$4:$C$1000,$A628)=0,IF(I628="","",I628),IF(INDEX('Zmiany planu'!$H$4:$H$1000,MATCH(INT($A628)&amp;"#"&amp;COUNTIF('Zmiany planu'!$C$4:$C$1000,$A628),'Zmiany planu'!$L$4:$L$1000,0))="",0,INDEX('Zmiany planu'!$H$4:$H$1000,MATCH(INT($A628)&amp;"#"&amp;COUNTIF('Zmiany planu'!$C$4:$C$1000,$A628),'Zmiany planu'!$L$4:$L$1000,0))))</f>
        <v/>
      </c>
      <c r="N628" s="53" t="n"/>
      <c r="O628" s="53" t="n"/>
      <c r="P628" s="54" t="n"/>
      <c r="Q628" s="55" t="n"/>
      <c r="R628" s="56">
        <f>IF(AND(N(P628)&gt;0,N(Q628)&gt;0),Q628/P628,"")</f>
        <v/>
      </c>
      <c r="S628" s="53" t="n"/>
      <c r="T628" s="53" t="n"/>
      <c r="U628" s="44">
        <f>IF(OR(N(S628)=0,N('Ustawienia'!$B$19)=0),"",IFERROR("Z"&amp;MATCH(S628,'Ustawienia'!$C$23:$C$27,1),"&lt;Z1"))</f>
        <v/>
      </c>
      <c r="V628" s="53" t="n"/>
      <c r="W628" s="44">
        <f>IF(AND(N(V628)&gt;0,N(Q628)&gt;0),ROUND(V628*Q628*1440,0),"")</f>
        <v/>
      </c>
      <c r="X628" s="53" t="n"/>
      <c r="Y628" s="53" t="n"/>
      <c r="Z628" s="53" t="n"/>
      <c r="AA628" s="57" t="n"/>
      <c r="AB628" s="53" t="n"/>
      <c r="AC628" s="58" t="n"/>
      <c r="AD628" s="57" t="n"/>
      <c r="AE628" s="53" t="n"/>
      <c r="AF628" s="58" t="n"/>
      <c r="AG628" s="53" t="n"/>
      <c r="AH628" s="58" t="n"/>
      <c r="AI628" s="58" t="n"/>
      <c r="AJ628" s="48" t="n"/>
    </row>
    <row r="629" outlineLevel="1">
      <c r="A629" s="43" t="n">
        <v>46869</v>
      </c>
      <c r="B629" s="44">
        <f>CHOOSE(WEEKDAY(A629,2),"pon","wt","śr","czw","pt","sob","ndz")</f>
        <v/>
      </c>
      <c r="C629" s="45">
        <f>A629-WEEKDAY(A629,2)+1</f>
        <v/>
      </c>
      <c r="D629" s="44">
        <f>YEAR(A629)&amp;"-"&amp;TEXT(MONTH(A629),"00")</f>
        <v/>
      </c>
      <c r="E629" s="46" t="n"/>
      <c r="F629" s="46" t="n"/>
      <c r="G629" s="47" t="n"/>
      <c r="H629" s="48" t="n"/>
      <c r="I629" s="49" t="n"/>
      <c r="J629" s="47" t="n"/>
      <c r="K629" s="50">
        <f>IF(AND(H629="",I629="",COUNTIF('Zmiany planu'!$C$4:$C$1000,$A629)=0),"",1+COUNTIF('Zmiany planu'!$C$4:$C$1000,$A629))</f>
        <v/>
      </c>
      <c r="L629" s="51">
        <f>IF(COUNTIF('Zmiany planu'!$C$4:$C$1000,$A629)=0,IF(H629="","",H629),INDEX('Zmiany planu'!$G$4:$G$1000,MATCH(INT($A629)&amp;"#"&amp;COUNTIF('Zmiany planu'!$C$4:$C$1000,$A629),'Zmiany planu'!$L$4:$L$1000,0))&amp;"")</f>
        <v/>
      </c>
      <c r="M629" s="52">
        <f>IF(COUNTIF('Zmiany planu'!$C$4:$C$1000,$A629)=0,IF(I629="","",I629),IF(INDEX('Zmiany planu'!$H$4:$H$1000,MATCH(INT($A629)&amp;"#"&amp;COUNTIF('Zmiany planu'!$C$4:$C$1000,$A629),'Zmiany planu'!$L$4:$L$1000,0))="",0,INDEX('Zmiany planu'!$H$4:$H$1000,MATCH(INT($A629)&amp;"#"&amp;COUNTIF('Zmiany planu'!$C$4:$C$1000,$A629),'Zmiany planu'!$L$4:$L$1000,0))))</f>
        <v/>
      </c>
      <c r="N629" s="53" t="n"/>
      <c r="O629" s="53" t="n"/>
      <c r="P629" s="54" t="n"/>
      <c r="Q629" s="55" t="n"/>
      <c r="R629" s="56">
        <f>IF(AND(N(P629)&gt;0,N(Q629)&gt;0),Q629/P629,"")</f>
        <v/>
      </c>
      <c r="S629" s="53" t="n"/>
      <c r="T629" s="53" t="n"/>
      <c r="U629" s="44">
        <f>IF(OR(N(S629)=0,N('Ustawienia'!$B$19)=0),"",IFERROR("Z"&amp;MATCH(S629,'Ustawienia'!$C$23:$C$27,1),"&lt;Z1"))</f>
        <v/>
      </c>
      <c r="V629" s="53" t="n"/>
      <c r="W629" s="44">
        <f>IF(AND(N(V629)&gt;0,N(Q629)&gt;0),ROUND(V629*Q629*1440,0),"")</f>
        <v/>
      </c>
      <c r="X629" s="53" t="n"/>
      <c r="Y629" s="53" t="n"/>
      <c r="Z629" s="53" t="n"/>
      <c r="AA629" s="57" t="n"/>
      <c r="AB629" s="53" t="n"/>
      <c r="AC629" s="58" t="n"/>
      <c r="AD629" s="57" t="n"/>
      <c r="AE629" s="53" t="n"/>
      <c r="AF629" s="58" t="n"/>
      <c r="AG629" s="53" t="n"/>
      <c r="AH629" s="58" t="n"/>
      <c r="AI629" s="58" t="n"/>
      <c r="AJ629" s="48" t="n"/>
    </row>
    <row r="630" outlineLevel="1">
      <c r="A630" s="43" t="n">
        <v>46870</v>
      </c>
      <c r="B630" s="44">
        <f>CHOOSE(WEEKDAY(A630,2),"pon","wt","śr","czw","pt","sob","ndz")</f>
        <v/>
      </c>
      <c r="C630" s="45">
        <f>A630-WEEKDAY(A630,2)+1</f>
        <v/>
      </c>
      <c r="D630" s="44">
        <f>YEAR(A630)&amp;"-"&amp;TEXT(MONTH(A630),"00")</f>
        <v/>
      </c>
      <c r="E630" s="46" t="n"/>
      <c r="F630" s="46" t="n"/>
      <c r="G630" s="47" t="n"/>
      <c r="H630" s="48" t="n"/>
      <c r="I630" s="49" t="n"/>
      <c r="J630" s="47" t="n"/>
      <c r="K630" s="50">
        <f>IF(AND(H630="",I630="",COUNTIF('Zmiany planu'!$C$4:$C$1000,$A630)=0),"",1+COUNTIF('Zmiany planu'!$C$4:$C$1000,$A630))</f>
        <v/>
      </c>
      <c r="L630" s="51">
        <f>IF(COUNTIF('Zmiany planu'!$C$4:$C$1000,$A630)=0,IF(H630="","",H630),INDEX('Zmiany planu'!$G$4:$G$1000,MATCH(INT($A630)&amp;"#"&amp;COUNTIF('Zmiany planu'!$C$4:$C$1000,$A630),'Zmiany planu'!$L$4:$L$1000,0))&amp;"")</f>
        <v/>
      </c>
      <c r="M630" s="52">
        <f>IF(COUNTIF('Zmiany planu'!$C$4:$C$1000,$A630)=0,IF(I630="","",I630),IF(INDEX('Zmiany planu'!$H$4:$H$1000,MATCH(INT($A630)&amp;"#"&amp;COUNTIF('Zmiany planu'!$C$4:$C$1000,$A630),'Zmiany planu'!$L$4:$L$1000,0))="",0,INDEX('Zmiany planu'!$H$4:$H$1000,MATCH(INT($A630)&amp;"#"&amp;COUNTIF('Zmiany planu'!$C$4:$C$1000,$A630),'Zmiany planu'!$L$4:$L$1000,0))))</f>
        <v/>
      </c>
      <c r="N630" s="53" t="n"/>
      <c r="O630" s="53" t="n"/>
      <c r="P630" s="54" t="n"/>
      <c r="Q630" s="55" t="n"/>
      <c r="R630" s="56">
        <f>IF(AND(N(P630)&gt;0,N(Q630)&gt;0),Q630/P630,"")</f>
        <v/>
      </c>
      <c r="S630" s="53" t="n"/>
      <c r="T630" s="53" t="n"/>
      <c r="U630" s="44">
        <f>IF(OR(N(S630)=0,N('Ustawienia'!$B$19)=0),"",IFERROR("Z"&amp;MATCH(S630,'Ustawienia'!$C$23:$C$27,1),"&lt;Z1"))</f>
        <v/>
      </c>
      <c r="V630" s="53" t="n"/>
      <c r="W630" s="44">
        <f>IF(AND(N(V630)&gt;0,N(Q630)&gt;0),ROUND(V630*Q630*1440,0),"")</f>
        <v/>
      </c>
      <c r="X630" s="53" t="n"/>
      <c r="Y630" s="53" t="n"/>
      <c r="Z630" s="53" t="n"/>
      <c r="AA630" s="57" t="n"/>
      <c r="AB630" s="53" t="n"/>
      <c r="AC630" s="58" t="n"/>
      <c r="AD630" s="57" t="n"/>
      <c r="AE630" s="53" t="n"/>
      <c r="AF630" s="58" t="n"/>
      <c r="AG630" s="53" t="n"/>
      <c r="AH630" s="58" t="n"/>
      <c r="AI630" s="58" t="n"/>
      <c r="AJ630" s="48" t="n"/>
    </row>
    <row r="631" outlineLevel="1">
      <c r="A631" s="43" t="n">
        <v>46871</v>
      </c>
      <c r="B631" s="44">
        <f>CHOOSE(WEEKDAY(A631,2),"pon","wt","śr","czw","pt","sob","ndz")</f>
        <v/>
      </c>
      <c r="C631" s="45">
        <f>A631-WEEKDAY(A631,2)+1</f>
        <v/>
      </c>
      <c r="D631" s="44">
        <f>YEAR(A631)&amp;"-"&amp;TEXT(MONTH(A631),"00")</f>
        <v/>
      </c>
      <c r="E631" s="46" t="n"/>
      <c r="F631" s="46" t="n"/>
      <c r="G631" s="47" t="n"/>
      <c r="H631" s="48" t="n"/>
      <c r="I631" s="49" t="n"/>
      <c r="J631" s="47" t="n"/>
      <c r="K631" s="50">
        <f>IF(AND(H631="",I631="",COUNTIF('Zmiany planu'!$C$4:$C$1000,$A631)=0),"",1+COUNTIF('Zmiany planu'!$C$4:$C$1000,$A631))</f>
        <v/>
      </c>
      <c r="L631" s="51">
        <f>IF(COUNTIF('Zmiany planu'!$C$4:$C$1000,$A631)=0,IF(H631="","",H631),INDEX('Zmiany planu'!$G$4:$G$1000,MATCH(INT($A631)&amp;"#"&amp;COUNTIF('Zmiany planu'!$C$4:$C$1000,$A631),'Zmiany planu'!$L$4:$L$1000,0))&amp;"")</f>
        <v/>
      </c>
      <c r="M631" s="52">
        <f>IF(COUNTIF('Zmiany planu'!$C$4:$C$1000,$A631)=0,IF(I631="","",I631),IF(INDEX('Zmiany planu'!$H$4:$H$1000,MATCH(INT($A631)&amp;"#"&amp;COUNTIF('Zmiany planu'!$C$4:$C$1000,$A631),'Zmiany planu'!$L$4:$L$1000,0))="",0,INDEX('Zmiany planu'!$H$4:$H$1000,MATCH(INT($A631)&amp;"#"&amp;COUNTIF('Zmiany planu'!$C$4:$C$1000,$A631),'Zmiany planu'!$L$4:$L$1000,0))))</f>
        <v/>
      </c>
      <c r="N631" s="53" t="n"/>
      <c r="O631" s="53" t="n"/>
      <c r="P631" s="54" t="n"/>
      <c r="Q631" s="55" t="n"/>
      <c r="R631" s="56">
        <f>IF(AND(N(P631)&gt;0,N(Q631)&gt;0),Q631/P631,"")</f>
        <v/>
      </c>
      <c r="S631" s="53" t="n"/>
      <c r="T631" s="53" t="n"/>
      <c r="U631" s="44">
        <f>IF(OR(N(S631)=0,N('Ustawienia'!$B$19)=0),"",IFERROR("Z"&amp;MATCH(S631,'Ustawienia'!$C$23:$C$27,1),"&lt;Z1"))</f>
        <v/>
      </c>
      <c r="V631" s="53" t="n"/>
      <c r="W631" s="44">
        <f>IF(AND(N(V631)&gt;0,N(Q631)&gt;0),ROUND(V631*Q631*1440,0),"")</f>
        <v/>
      </c>
      <c r="X631" s="53" t="n"/>
      <c r="Y631" s="53" t="n"/>
      <c r="Z631" s="53" t="n"/>
      <c r="AA631" s="57" t="n"/>
      <c r="AB631" s="53" t="n"/>
      <c r="AC631" s="58" t="n"/>
      <c r="AD631" s="57" t="n"/>
      <c r="AE631" s="53" t="n"/>
      <c r="AF631" s="58" t="n"/>
      <c r="AG631" s="53" t="n"/>
      <c r="AH631" s="58" t="n"/>
      <c r="AI631" s="58" t="n"/>
      <c r="AJ631" s="48" t="n"/>
    </row>
    <row r="632" outlineLevel="1">
      <c r="A632" s="43" t="n">
        <v>46872</v>
      </c>
      <c r="B632" s="44">
        <f>CHOOSE(WEEKDAY(A632,2),"pon","wt","śr","czw","pt","sob","ndz")</f>
        <v/>
      </c>
      <c r="C632" s="45">
        <f>A632-WEEKDAY(A632,2)+1</f>
        <v/>
      </c>
      <c r="D632" s="44">
        <f>YEAR(A632)&amp;"-"&amp;TEXT(MONTH(A632),"00")</f>
        <v/>
      </c>
      <c r="E632" s="46" t="n"/>
      <c r="F632" s="46" t="n"/>
      <c r="G632" s="47" t="n"/>
      <c r="H632" s="48" t="n"/>
      <c r="I632" s="49" t="n"/>
      <c r="J632" s="47" t="n"/>
      <c r="K632" s="50">
        <f>IF(AND(H632="",I632="",COUNTIF('Zmiany planu'!$C$4:$C$1000,$A632)=0),"",1+COUNTIF('Zmiany planu'!$C$4:$C$1000,$A632))</f>
        <v/>
      </c>
      <c r="L632" s="51">
        <f>IF(COUNTIF('Zmiany planu'!$C$4:$C$1000,$A632)=0,IF(H632="","",H632),INDEX('Zmiany planu'!$G$4:$G$1000,MATCH(INT($A632)&amp;"#"&amp;COUNTIF('Zmiany planu'!$C$4:$C$1000,$A632),'Zmiany planu'!$L$4:$L$1000,0))&amp;"")</f>
        <v/>
      </c>
      <c r="M632" s="52">
        <f>IF(COUNTIF('Zmiany planu'!$C$4:$C$1000,$A632)=0,IF(I632="","",I632),IF(INDEX('Zmiany planu'!$H$4:$H$1000,MATCH(INT($A632)&amp;"#"&amp;COUNTIF('Zmiany planu'!$C$4:$C$1000,$A632),'Zmiany planu'!$L$4:$L$1000,0))="",0,INDEX('Zmiany planu'!$H$4:$H$1000,MATCH(INT($A632)&amp;"#"&amp;COUNTIF('Zmiany planu'!$C$4:$C$1000,$A632),'Zmiany planu'!$L$4:$L$1000,0))))</f>
        <v/>
      </c>
      <c r="N632" s="53" t="n"/>
      <c r="O632" s="53" t="n"/>
      <c r="P632" s="54" t="n"/>
      <c r="Q632" s="55" t="n"/>
      <c r="R632" s="56">
        <f>IF(AND(N(P632)&gt;0,N(Q632)&gt;0),Q632/P632,"")</f>
        <v/>
      </c>
      <c r="S632" s="53" t="n"/>
      <c r="T632" s="53" t="n"/>
      <c r="U632" s="44">
        <f>IF(OR(N(S632)=0,N('Ustawienia'!$B$19)=0),"",IFERROR("Z"&amp;MATCH(S632,'Ustawienia'!$C$23:$C$27,1),"&lt;Z1"))</f>
        <v/>
      </c>
      <c r="V632" s="53" t="n"/>
      <c r="W632" s="44">
        <f>IF(AND(N(V632)&gt;0,N(Q632)&gt;0),ROUND(V632*Q632*1440,0),"")</f>
        <v/>
      </c>
      <c r="X632" s="53" t="n"/>
      <c r="Y632" s="53" t="n"/>
      <c r="Z632" s="53" t="n"/>
      <c r="AA632" s="57" t="n"/>
      <c r="AB632" s="53" t="n"/>
      <c r="AC632" s="58" t="n"/>
      <c r="AD632" s="57" t="n"/>
      <c r="AE632" s="53" t="n"/>
      <c r="AF632" s="58" t="n"/>
      <c r="AG632" s="53" t="n"/>
      <c r="AH632" s="58" t="n"/>
      <c r="AI632" s="58" t="n"/>
      <c r="AJ632" s="48" t="n"/>
    </row>
    <row r="633" outlineLevel="1">
      <c r="A633" s="59" t="n">
        <v>46873</v>
      </c>
      <c r="B633" s="60">
        <f>CHOOSE(WEEKDAY(A633,2),"pon","wt","śr","czw","pt","sob","ndz")</f>
        <v/>
      </c>
      <c r="C633" s="61">
        <f>A633-WEEKDAY(A633,2)+1</f>
        <v/>
      </c>
      <c r="D633" s="60">
        <f>YEAR(A633)&amp;"-"&amp;TEXT(MONTH(A633),"00")</f>
        <v/>
      </c>
      <c r="E633" s="62">
        <f>SUMIFS($M$4:$M$1200,$C$4:$C$1200,$C633)</f>
        <v/>
      </c>
      <c r="F633" s="62">
        <f>SUMIFS($P$4:$P$1200,$C$4:$C$1200,$C633)</f>
        <v/>
      </c>
      <c r="G633" s="63" t="n"/>
      <c r="H633" s="64" t="n"/>
      <c r="I633" s="65" t="n"/>
      <c r="J633" s="63" t="n"/>
      <c r="K633" s="66">
        <f>IF(AND(H633="",I633="",COUNTIF('Zmiany planu'!$C$4:$C$1000,$A633)=0),"",1+COUNTIF('Zmiany planu'!$C$4:$C$1000,$A633))</f>
        <v/>
      </c>
      <c r="L633" s="67">
        <f>IF(COUNTIF('Zmiany planu'!$C$4:$C$1000,$A633)=0,IF(H633="","",H633),INDEX('Zmiany planu'!$G$4:$G$1000,MATCH(INT($A633)&amp;"#"&amp;COUNTIF('Zmiany planu'!$C$4:$C$1000,$A633),'Zmiany planu'!$L$4:$L$1000,0))&amp;"")</f>
        <v/>
      </c>
      <c r="M633" s="68">
        <f>IF(COUNTIF('Zmiany planu'!$C$4:$C$1000,$A633)=0,IF(I633="","",I633),IF(INDEX('Zmiany planu'!$H$4:$H$1000,MATCH(INT($A633)&amp;"#"&amp;COUNTIF('Zmiany planu'!$C$4:$C$1000,$A633),'Zmiany planu'!$L$4:$L$1000,0))="",0,INDEX('Zmiany planu'!$H$4:$H$1000,MATCH(INT($A633)&amp;"#"&amp;COUNTIF('Zmiany planu'!$C$4:$C$1000,$A633),'Zmiany planu'!$L$4:$L$1000,0))))</f>
        <v/>
      </c>
      <c r="N633" s="69" t="n"/>
      <c r="O633" s="69" t="n"/>
      <c r="P633" s="70" t="n"/>
      <c r="Q633" s="71" t="n"/>
      <c r="R633" s="72">
        <f>IF(AND(N(P633)&gt;0,N(Q633)&gt;0),Q633/P633,"")</f>
        <v/>
      </c>
      <c r="S633" s="69" t="n"/>
      <c r="T633" s="69" t="n"/>
      <c r="U633" s="60">
        <f>IF(OR(N(S633)=0,N('Ustawienia'!$B$19)=0),"",IFERROR("Z"&amp;MATCH(S633,'Ustawienia'!$C$23:$C$27,1),"&lt;Z1"))</f>
        <v/>
      </c>
      <c r="V633" s="69" t="n"/>
      <c r="W633" s="60">
        <f>IF(AND(N(V633)&gt;0,N(Q633)&gt;0),ROUND(V633*Q633*1440,0),"")</f>
        <v/>
      </c>
      <c r="X633" s="69" t="n"/>
      <c r="Y633" s="69" t="n"/>
      <c r="Z633" s="69" t="n"/>
      <c r="AA633" s="73" t="n"/>
      <c r="AB633" s="69" t="n"/>
      <c r="AC633" s="74" t="n"/>
      <c r="AD633" s="73" t="n"/>
      <c r="AE633" s="69" t="n"/>
      <c r="AF633" s="74" t="n"/>
      <c r="AG633" s="69" t="n"/>
      <c r="AH633" s="74" t="n"/>
      <c r="AI633" s="74" t="n"/>
      <c r="AJ633" s="64" t="n"/>
    </row>
    <row r="634" ht="22" customHeight="1">
      <c r="A634" s="40" t="inlineStr">
        <is>
          <t>05.2028</t>
        </is>
      </c>
      <c r="B634" s="40" t="n"/>
      <c r="C634" s="40" t="n"/>
      <c r="D634" s="40" t="inlineStr">
        <is>
          <t>2028-05</t>
        </is>
      </c>
      <c r="E634" s="41">
        <f>SUMIFS($M$4:$M$1200,$D$4:$D$1200,$D634)</f>
        <v/>
      </c>
      <c r="F634" s="41">
        <f>SUMIFS($P$4:$P$1200,$D$4:$D$1200,$D634)</f>
        <v/>
      </c>
      <c r="G634" s="40" t="n"/>
      <c r="H634" s="42" t="inlineStr">
        <is>
          <t>MAJ 2028</t>
        </is>
      </c>
      <c r="I634" s="40" t="n"/>
      <c r="J634" s="40" t="n"/>
      <c r="K634" s="40" t="n"/>
      <c r="L634" s="40">
        <f>IF(E634&gt;0,"Realizacja miesiąca: "&amp;ROUND(F634/E634*100,0)&amp;"%  ·  treningi: "&amp;COUNTIFS($D$4:$D$1200,$D634,$P$4:$P$1200,"&gt;0")&amp;"  ·  zmiany planu: "&amp;COUNTIFS('Zmiany planu'!$M$4:$M$1000,$D634),"")</f>
        <v/>
      </c>
      <c r="M634" s="40" t="n"/>
      <c r="N634" s="40" t="n"/>
      <c r="O634" s="40" t="n"/>
      <c r="P634" s="40" t="n"/>
      <c r="Q634" s="40" t="n"/>
      <c r="R634" s="40" t="n"/>
      <c r="S634" s="40" t="n"/>
      <c r="T634" s="40" t="n"/>
      <c r="U634" s="40" t="n"/>
      <c r="V634" s="40" t="n"/>
      <c r="W634" s="40" t="n"/>
      <c r="X634" s="40" t="n"/>
      <c r="Y634" s="40" t="n"/>
      <c r="Z634" s="40" t="n"/>
      <c r="AA634" s="40" t="n"/>
      <c r="AB634" s="40" t="n"/>
      <c r="AC634" s="40" t="n"/>
      <c r="AD634" s="40" t="n"/>
      <c r="AE634" s="40" t="n"/>
      <c r="AF634" s="40" t="n"/>
      <c r="AG634" s="40" t="n"/>
      <c r="AH634" s="40" t="n"/>
      <c r="AI634" s="40" t="n"/>
      <c r="AJ634" s="40" t="n"/>
    </row>
    <row r="635" outlineLevel="1">
      <c r="A635" s="43" t="n">
        <v>46874</v>
      </c>
      <c r="B635" s="44">
        <f>CHOOSE(WEEKDAY(A635,2),"pon","wt","śr","czw","pt","sob","ndz")</f>
        <v/>
      </c>
      <c r="C635" s="45">
        <f>A635-WEEKDAY(A635,2)+1</f>
        <v/>
      </c>
      <c r="D635" s="44">
        <f>YEAR(A635)&amp;"-"&amp;TEXT(MONTH(A635),"00")</f>
        <v/>
      </c>
      <c r="E635" s="46" t="n"/>
      <c r="F635" s="46" t="n"/>
      <c r="G635" s="47" t="n"/>
      <c r="H635" s="48" t="n"/>
      <c r="I635" s="49" t="n"/>
      <c r="J635" s="47" t="n"/>
      <c r="K635" s="50">
        <f>IF(AND(H635="",I635="",COUNTIF('Zmiany planu'!$C$4:$C$1000,$A635)=0),"",1+COUNTIF('Zmiany planu'!$C$4:$C$1000,$A635))</f>
        <v/>
      </c>
      <c r="L635" s="51">
        <f>IF(COUNTIF('Zmiany planu'!$C$4:$C$1000,$A635)=0,IF(H635="","",H635),INDEX('Zmiany planu'!$G$4:$G$1000,MATCH(INT($A635)&amp;"#"&amp;COUNTIF('Zmiany planu'!$C$4:$C$1000,$A635),'Zmiany planu'!$L$4:$L$1000,0))&amp;"")</f>
        <v/>
      </c>
      <c r="M635" s="52">
        <f>IF(COUNTIF('Zmiany planu'!$C$4:$C$1000,$A635)=0,IF(I635="","",I635),IF(INDEX('Zmiany planu'!$H$4:$H$1000,MATCH(INT($A635)&amp;"#"&amp;COUNTIF('Zmiany planu'!$C$4:$C$1000,$A635),'Zmiany planu'!$L$4:$L$1000,0))="",0,INDEX('Zmiany planu'!$H$4:$H$1000,MATCH(INT($A635)&amp;"#"&amp;COUNTIF('Zmiany planu'!$C$4:$C$1000,$A635),'Zmiany planu'!$L$4:$L$1000,0))))</f>
        <v/>
      </c>
      <c r="N635" s="53" t="n"/>
      <c r="O635" s="53" t="n"/>
      <c r="P635" s="54" t="n"/>
      <c r="Q635" s="55" t="n"/>
      <c r="R635" s="56">
        <f>IF(AND(N(P635)&gt;0,N(Q635)&gt;0),Q635/P635,"")</f>
        <v/>
      </c>
      <c r="S635" s="53" t="n"/>
      <c r="T635" s="53" t="n"/>
      <c r="U635" s="44">
        <f>IF(OR(N(S635)=0,N('Ustawienia'!$B$19)=0),"",IFERROR("Z"&amp;MATCH(S635,'Ustawienia'!$C$23:$C$27,1),"&lt;Z1"))</f>
        <v/>
      </c>
      <c r="V635" s="53" t="n"/>
      <c r="W635" s="44">
        <f>IF(AND(N(V635)&gt;0,N(Q635)&gt;0),ROUND(V635*Q635*1440,0),"")</f>
        <v/>
      </c>
      <c r="X635" s="53" t="n"/>
      <c r="Y635" s="53" t="n"/>
      <c r="Z635" s="53" t="n"/>
      <c r="AA635" s="57" t="n"/>
      <c r="AB635" s="53" t="n"/>
      <c r="AC635" s="58" t="n"/>
      <c r="AD635" s="57" t="n"/>
      <c r="AE635" s="53" t="n"/>
      <c r="AF635" s="58" t="n"/>
      <c r="AG635" s="53" t="n"/>
      <c r="AH635" s="58" t="n"/>
      <c r="AI635" s="58" t="n"/>
      <c r="AJ635" s="48" t="n"/>
    </row>
    <row r="636" outlineLevel="1">
      <c r="A636" s="43" t="n">
        <v>46875</v>
      </c>
      <c r="B636" s="44">
        <f>CHOOSE(WEEKDAY(A636,2),"pon","wt","śr","czw","pt","sob","ndz")</f>
        <v/>
      </c>
      <c r="C636" s="45">
        <f>A636-WEEKDAY(A636,2)+1</f>
        <v/>
      </c>
      <c r="D636" s="44">
        <f>YEAR(A636)&amp;"-"&amp;TEXT(MONTH(A636),"00")</f>
        <v/>
      </c>
      <c r="E636" s="46" t="n"/>
      <c r="F636" s="46" t="n"/>
      <c r="G636" s="47" t="n"/>
      <c r="H636" s="48" t="n"/>
      <c r="I636" s="49" t="n"/>
      <c r="J636" s="47" t="n"/>
      <c r="K636" s="50">
        <f>IF(AND(H636="",I636="",COUNTIF('Zmiany planu'!$C$4:$C$1000,$A636)=0),"",1+COUNTIF('Zmiany planu'!$C$4:$C$1000,$A636))</f>
        <v/>
      </c>
      <c r="L636" s="51">
        <f>IF(COUNTIF('Zmiany planu'!$C$4:$C$1000,$A636)=0,IF(H636="","",H636),INDEX('Zmiany planu'!$G$4:$G$1000,MATCH(INT($A636)&amp;"#"&amp;COUNTIF('Zmiany planu'!$C$4:$C$1000,$A636),'Zmiany planu'!$L$4:$L$1000,0))&amp;"")</f>
        <v/>
      </c>
      <c r="M636" s="52">
        <f>IF(COUNTIF('Zmiany planu'!$C$4:$C$1000,$A636)=0,IF(I636="","",I636),IF(INDEX('Zmiany planu'!$H$4:$H$1000,MATCH(INT($A636)&amp;"#"&amp;COUNTIF('Zmiany planu'!$C$4:$C$1000,$A636),'Zmiany planu'!$L$4:$L$1000,0))="",0,INDEX('Zmiany planu'!$H$4:$H$1000,MATCH(INT($A636)&amp;"#"&amp;COUNTIF('Zmiany planu'!$C$4:$C$1000,$A636),'Zmiany planu'!$L$4:$L$1000,0))))</f>
        <v/>
      </c>
      <c r="N636" s="53" t="n"/>
      <c r="O636" s="53" t="n"/>
      <c r="P636" s="54" t="n"/>
      <c r="Q636" s="55" t="n"/>
      <c r="R636" s="56">
        <f>IF(AND(N(P636)&gt;0,N(Q636)&gt;0),Q636/P636,"")</f>
        <v/>
      </c>
      <c r="S636" s="53" t="n"/>
      <c r="T636" s="53" t="n"/>
      <c r="U636" s="44">
        <f>IF(OR(N(S636)=0,N('Ustawienia'!$B$19)=0),"",IFERROR("Z"&amp;MATCH(S636,'Ustawienia'!$C$23:$C$27,1),"&lt;Z1"))</f>
        <v/>
      </c>
      <c r="V636" s="53" t="n"/>
      <c r="W636" s="44">
        <f>IF(AND(N(V636)&gt;0,N(Q636)&gt;0),ROUND(V636*Q636*1440,0),"")</f>
        <v/>
      </c>
      <c r="X636" s="53" t="n"/>
      <c r="Y636" s="53" t="n"/>
      <c r="Z636" s="53" t="n"/>
      <c r="AA636" s="57" t="n"/>
      <c r="AB636" s="53" t="n"/>
      <c r="AC636" s="58" t="n"/>
      <c r="AD636" s="57" t="n"/>
      <c r="AE636" s="53" t="n"/>
      <c r="AF636" s="58" t="n"/>
      <c r="AG636" s="53" t="n"/>
      <c r="AH636" s="58" t="n"/>
      <c r="AI636" s="58" t="n"/>
      <c r="AJ636" s="48" t="n"/>
    </row>
    <row r="637" outlineLevel="1">
      <c r="A637" s="43" t="n">
        <v>46876</v>
      </c>
      <c r="B637" s="44">
        <f>CHOOSE(WEEKDAY(A637,2),"pon","wt","śr","czw","pt","sob","ndz")</f>
        <v/>
      </c>
      <c r="C637" s="45">
        <f>A637-WEEKDAY(A637,2)+1</f>
        <v/>
      </c>
      <c r="D637" s="44">
        <f>YEAR(A637)&amp;"-"&amp;TEXT(MONTH(A637),"00")</f>
        <v/>
      </c>
      <c r="E637" s="46" t="n"/>
      <c r="F637" s="46" t="n"/>
      <c r="G637" s="47" t="n"/>
      <c r="H637" s="48" t="n"/>
      <c r="I637" s="49" t="n"/>
      <c r="J637" s="47" t="n"/>
      <c r="K637" s="50">
        <f>IF(AND(H637="",I637="",COUNTIF('Zmiany planu'!$C$4:$C$1000,$A637)=0),"",1+COUNTIF('Zmiany planu'!$C$4:$C$1000,$A637))</f>
        <v/>
      </c>
      <c r="L637" s="51">
        <f>IF(COUNTIF('Zmiany planu'!$C$4:$C$1000,$A637)=0,IF(H637="","",H637),INDEX('Zmiany planu'!$G$4:$G$1000,MATCH(INT($A637)&amp;"#"&amp;COUNTIF('Zmiany planu'!$C$4:$C$1000,$A637),'Zmiany planu'!$L$4:$L$1000,0))&amp;"")</f>
        <v/>
      </c>
      <c r="M637" s="52">
        <f>IF(COUNTIF('Zmiany planu'!$C$4:$C$1000,$A637)=0,IF(I637="","",I637),IF(INDEX('Zmiany planu'!$H$4:$H$1000,MATCH(INT($A637)&amp;"#"&amp;COUNTIF('Zmiany planu'!$C$4:$C$1000,$A637),'Zmiany planu'!$L$4:$L$1000,0))="",0,INDEX('Zmiany planu'!$H$4:$H$1000,MATCH(INT($A637)&amp;"#"&amp;COUNTIF('Zmiany planu'!$C$4:$C$1000,$A637),'Zmiany planu'!$L$4:$L$1000,0))))</f>
        <v/>
      </c>
      <c r="N637" s="53" t="n"/>
      <c r="O637" s="53" t="n"/>
      <c r="P637" s="54" t="n"/>
      <c r="Q637" s="55" t="n"/>
      <c r="R637" s="56">
        <f>IF(AND(N(P637)&gt;0,N(Q637)&gt;0),Q637/P637,"")</f>
        <v/>
      </c>
      <c r="S637" s="53" t="n"/>
      <c r="T637" s="53" t="n"/>
      <c r="U637" s="44">
        <f>IF(OR(N(S637)=0,N('Ustawienia'!$B$19)=0),"",IFERROR("Z"&amp;MATCH(S637,'Ustawienia'!$C$23:$C$27,1),"&lt;Z1"))</f>
        <v/>
      </c>
      <c r="V637" s="53" t="n"/>
      <c r="W637" s="44">
        <f>IF(AND(N(V637)&gt;0,N(Q637)&gt;0),ROUND(V637*Q637*1440,0),"")</f>
        <v/>
      </c>
      <c r="X637" s="53" t="n"/>
      <c r="Y637" s="53" t="n"/>
      <c r="Z637" s="53" t="n"/>
      <c r="AA637" s="57" t="n"/>
      <c r="AB637" s="53" t="n"/>
      <c r="AC637" s="58" t="n"/>
      <c r="AD637" s="57" t="n"/>
      <c r="AE637" s="53" t="n"/>
      <c r="AF637" s="58" t="n"/>
      <c r="AG637" s="53" t="n"/>
      <c r="AH637" s="58" t="n"/>
      <c r="AI637" s="58" t="n"/>
      <c r="AJ637" s="48" t="n"/>
    </row>
    <row r="638" outlineLevel="1">
      <c r="A638" s="43" t="n">
        <v>46877</v>
      </c>
      <c r="B638" s="44">
        <f>CHOOSE(WEEKDAY(A638,2),"pon","wt","śr","czw","pt","sob","ndz")</f>
        <v/>
      </c>
      <c r="C638" s="45">
        <f>A638-WEEKDAY(A638,2)+1</f>
        <v/>
      </c>
      <c r="D638" s="44">
        <f>YEAR(A638)&amp;"-"&amp;TEXT(MONTH(A638),"00")</f>
        <v/>
      </c>
      <c r="E638" s="46" t="n"/>
      <c r="F638" s="46" t="n"/>
      <c r="G638" s="47" t="n"/>
      <c r="H638" s="48" t="n"/>
      <c r="I638" s="49" t="n"/>
      <c r="J638" s="47" t="n"/>
      <c r="K638" s="50">
        <f>IF(AND(H638="",I638="",COUNTIF('Zmiany planu'!$C$4:$C$1000,$A638)=0),"",1+COUNTIF('Zmiany planu'!$C$4:$C$1000,$A638))</f>
        <v/>
      </c>
      <c r="L638" s="51">
        <f>IF(COUNTIF('Zmiany planu'!$C$4:$C$1000,$A638)=0,IF(H638="","",H638),INDEX('Zmiany planu'!$G$4:$G$1000,MATCH(INT($A638)&amp;"#"&amp;COUNTIF('Zmiany planu'!$C$4:$C$1000,$A638),'Zmiany planu'!$L$4:$L$1000,0))&amp;"")</f>
        <v/>
      </c>
      <c r="M638" s="52">
        <f>IF(COUNTIF('Zmiany planu'!$C$4:$C$1000,$A638)=0,IF(I638="","",I638),IF(INDEX('Zmiany planu'!$H$4:$H$1000,MATCH(INT($A638)&amp;"#"&amp;COUNTIF('Zmiany planu'!$C$4:$C$1000,$A638),'Zmiany planu'!$L$4:$L$1000,0))="",0,INDEX('Zmiany planu'!$H$4:$H$1000,MATCH(INT($A638)&amp;"#"&amp;COUNTIF('Zmiany planu'!$C$4:$C$1000,$A638),'Zmiany planu'!$L$4:$L$1000,0))))</f>
        <v/>
      </c>
      <c r="N638" s="53" t="n"/>
      <c r="O638" s="53" t="n"/>
      <c r="P638" s="54" t="n"/>
      <c r="Q638" s="55" t="n"/>
      <c r="R638" s="56">
        <f>IF(AND(N(P638)&gt;0,N(Q638)&gt;0),Q638/P638,"")</f>
        <v/>
      </c>
      <c r="S638" s="53" t="n"/>
      <c r="T638" s="53" t="n"/>
      <c r="U638" s="44">
        <f>IF(OR(N(S638)=0,N('Ustawienia'!$B$19)=0),"",IFERROR("Z"&amp;MATCH(S638,'Ustawienia'!$C$23:$C$27,1),"&lt;Z1"))</f>
        <v/>
      </c>
      <c r="V638" s="53" t="n"/>
      <c r="W638" s="44">
        <f>IF(AND(N(V638)&gt;0,N(Q638)&gt;0),ROUND(V638*Q638*1440,0),"")</f>
        <v/>
      </c>
      <c r="X638" s="53" t="n"/>
      <c r="Y638" s="53" t="n"/>
      <c r="Z638" s="53" t="n"/>
      <c r="AA638" s="57" t="n"/>
      <c r="AB638" s="53" t="n"/>
      <c r="AC638" s="58" t="n"/>
      <c r="AD638" s="57" t="n"/>
      <c r="AE638" s="53" t="n"/>
      <c r="AF638" s="58" t="n"/>
      <c r="AG638" s="53" t="n"/>
      <c r="AH638" s="58" t="n"/>
      <c r="AI638" s="58" t="n"/>
      <c r="AJ638" s="48" t="n"/>
    </row>
    <row r="639" outlineLevel="1">
      <c r="A639" s="43" t="n">
        <v>46878</v>
      </c>
      <c r="B639" s="44">
        <f>CHOOSE(WEEKDAY(A639,2),"pon","wt","śr","czw","pt","sob","ndz")</f>
        <v/>
      </c>
      <c r="C639" s="45">
        <f>A639-WEEKDAY(A639,2)+1</f>
        <v/>
      </c>
      <c r="D639" s="44">
        <f>YEAR(A639)&amp;"-"&amp;TEXT(MONTH(A639),"00")</f>
        <v/>
      </c>
      <c r="E639" s="46" t="n"/>
      <c r="F639" s="46" t="n"/>
      <c r="G639" s="47" t="n"/>
      <c r="H639" s="48" t="n"/>
      <c r="I639" s="49" t="n"/>
      <c r="J639" s="47" t="n"/>
      <c r="K639" s="50">
        <f>IF(AND(H639="",I639="",COUNTIF('Zmiany planu'!$C$4:$C$1000,$A639)=0),"",1+COUNTIF('Zmiany planu'!$C$4:$C$1000,$A639))</f>
        <v/>
      </c>
      <c r="L639" s="51">
        <f>IF(COUNTIF('Zmiany planu'!$C$4:$C$1000,$A639)=0,IF(H639="","",H639),INDEX('Zmiany planu'!$G$4:$G$1000,MATCH(INT($A639)&amp;"#"&amp;COUNTIF('Zmiany planu'!$C$4:$C$1000,$A639),'Zmiany planu'!$L$4:$L$1000,0))&amp;"")</f>
        <v/>
      </c>
      <c r="M639" s="52">
        <f>IF(COUNTIF('Zmiany planu'!$C$4:$C$1000,$A639)=0,IF(I639="","",I639),IF(INDEX('Zmiany planu'!$H$4:$H$1000,MATCH(INT($A639)&amp;"#"&amp;COUNTIF('Zmiany planu'!$C$4:$C$1000,$A639),'Zmiany planu'!$L$4:$L$1000,0))="",0,INDEX('Zmiany planu'!$H$4:$H$1000,MATCH(INT($A639)&amp;"#"&amp;COUNTIF('Zmiany planu'!$C$4:$C$1000,$A639),'Zmiany planu'!$L$4:$L$1000,0))))</f>
        <v/>
      </c>
      <c r="N639" s="53" t="n"/>
      <c r="O639" s="53" t="n"/>
      <c r="P639" s="54" t="n"/>
      <c r="Q639" s="55" t="n"/>
      <c r="R639" s="56">
        <f>IF(AND(N(P639)&gt;0,N(Q639)&gt;0),Q639/P639,"")</f>
        <v/>
      </c>
      <c r="S639" s="53" t="n"/>
      <c r="T639" s="53" t="n"/>
      <c r="U639" s="44">
        <f>IF(OR(N(S639)=0,N('Ustawienia'!$B$19)=0),"",IFERROR("Z"&amp;MATCH(S639,'Ustawienia'!$C$23:$C$27,1),"&lt;Z1"))</f>
        <v/>
      </c>
      <c r="V639" s="53" t="n"/>
      <c r="W639" s="44">
        <f>IF(AND(N(V639)&gt;0,N(Q639)&gt;0),ROUND(V639*Q639*1440,0),"")</f>
        <v/>
      </c>
      <c r="X639" s="53" t="n"/>
      <c r="Y639" s="53" t="n"/>
      <c r="Z639" s="53" t="n"/>
      <c r="AA639" s="57" t="n"/>
      <c r="AB639" s="53" t="n"/>
      <c r="AC639" s="58" t="n"/>
      <c r="AD639" s="57" t="n"/>
      <c r="AE639" s="53" t="n"/>
      <c r="AF639" s="58" t="n"/>
      <c r="AG639" s="53" t="n"/>
      <c r="AH639" s="58" t="n"/>
      <c r="AI639" s="58" t="n"/>
      <c r="AJ639" s="48" t="n"/>
    </row>
    <row r="640" outlineLevel="1">
      <c r="A640" s="43" t="n">
        <v>46879</v>
      </c>
      <c r="B640" s="44">
        <f>CHOOSE(WEEKDAY(A640,2),"pon","wt","śr","czw","pt","sob","ndz")</f>
        <v/>
      </c>
      <c r="C640" s="45">
        <f>A640-WEEKDAY(A640,2)+1</f>
        <v/>
      </c>
      <c r="D640" s="44">
        <f>YEAR(A640)&amp;"-"&amp;TEXT(MONTH(A640),"00")</f>
        <v/>
      </c>
      <c r="E640" s="46" t="n"/>
      <c r="F640" s="46" t="n"/>
      <c r="G640" s="47" t="n"/>
      <c r="H640" s="48" t="n"/>
      <c r="I640" s="49" t="n"/>
      <c r="J640" s="47" t="n"/>
      <c r="K640" s="50">
        <f>IF(AND(H640="",I640="",COUNTIF('Zmiany planu'!$C$4:$C$1000,$A640)=0),"",1+COUNTIF('Zmiany planu'!$C$4:$C$1000,$A640))</f>
        <v/>
      </c>
      <c r="L640" s="51">
        <f>IF(COUNTIF('Zmiany planu'!$C$4:$C$1000,$A640)=0,IF(H640="","",H640),INDEX('Zmiany planu'!$G$4:$G$1000,MATCH(INT($A640)&amp;"#"&amp;COUNTIF('Zmiany planu'!$C$4:$C$1000,$A640),'Zmiany planu'!$L$4:$L$1000,0))&amp;"")</f>
        <v/>
      </c>
      <c r="M640" s="52">
        <f>IF(COUNTIF('Zmiany planu'!$C$4:$C$1000,$A640)=0,IF(I640="","",I640),IF(INDEX('Zmiany planu'!$H$4:$H$1000,MATCH(INT($A640)&amp;"#"&amp;COUNTIF('Zmiany planu'!$C$4:$C$1000,$A640),'Zmiany planu'!$L$4:$L$1000,0))="",0,INDEX('Zmiany planu'!$H$4:$H$1000,MATCH(INT($A640)&amp;"#"&amp;COUNTIF('Zmiany planu'!$C$4:$C$1000,$A640),'Zmiany planu'!$L$4:$L$1000,0))))</f>
        <v/>
      </c>
      <c r="N640" s="53" t="n"/>
      <c r="O640" s="53" t="n"/>
      <c r="P640" s="54" t="n"/>
      <c r="Q640" s="55" t="n"/>
      <c r="R640" s="56">
        <f>IF(AND(N(P640)&gt;0,N(Q640)&gt;0),Q640/P640,"")</f>
        <v/>
      </c>
      <c r="S640" s="53" t="n"/>
      <c r="T640" s="53" t="n"/>
      <c r="U640" s="44">
        <f>IF(OR(N(S640)=0,N('Ustawienia'!$B$19)=0),"",IFERROR("Z"&amp;MATCH(S640,'Ustawienia'!$C$23:$C$27,1),"&lt;Z1"))</f>
        <v/>
      </c>
      <c r="V640" s="53" t="n"/>
      <c r="W640" s="44">
        <f>IF(AND(N(V640)&gt;0,N(Q640)&gt;0),ROUND(V640*Q640*1440,0),"")</f>
        <v/>
      </c>
      <c r="X640" s="53" t="n"/>
      <c r="Y640" s="53" t="n"/>
      <c r="Z640" s="53" t="n"/>
      <c r="AA640" s="57" t="n"/>
      <c r="AB640" s="53" t="n"/>
      <c r="AC640" s="58" t="n"/>
      <c r="AD640" s="57" t="n"/>
      <c r="AE640" s="53" t="n"/>
      <c r="AF640" s="58" t="n"/>
      <c r="AG640" s="53" t="n"/>
      <c r="AH640" s="58" t="n"/>
      <c r="AI640" s="58" t="n"/>
      <c r="AJ640" s="48" t="n"/>
    </row>
    <row r="641" outlineLevel="1">
      <c r="A641" s="59" t="n">
        <v>46880</v>
      </c>
      <c r="B641" s="60">
        <f>CHOOSE(WEEKDAY(A641,2),"pon","wt","śr","czw","pt","sob","ndz")</f>
        <v/>
      </c>
      <c r="C641" s="61">
        <f>A641-WEEKDAY(A641,2)+1</f>
        <v/>
      </c>
      <c r="D641" s="60">
        <f>YEAR(A641)&amp;"-"&amp;TEXT(MONTH(A641),"00")</f>
        <v/>
      </c>
      <c r="E641" s="62">
        <f>SUMIFS($M$4:$M$1200,$C$4:$C$1200,$C641)</f>
        <v/>
      </c>
      <c r="F641" s="62">
        <f>SUMIFS($P$4:$P$1200,$C$4:$C$1200,$C641)</f>
        <v/>
      </c>
      <c r="G641" s="63" t="n"/>
      <c r="H641" s="64" t="n"/>
      <c r="I641" s="65" t="n"/>
      <c r="J641" s="63" t="n"/>
      <c r="K641" s="66">
        <f>IF(AND(H641="",I641="",COUNTIF('Zmiany planu'!$C$4:$C$1000,$A641)=0),"",1+COUNTIF('Zmiany planu'!$C$4:$C$1000,$A641))</f>
        <v/>
      </c>
      <c r="L641" s="67">
        <f>IF(COUNTIF('Zmiany planu'!$C$4:$C$1000,$A641)=0,IF(H641="","",H641),INDEX('Zmiany planu'!$G$4:$G$1000,MATCH(INT($A641)&amp;"#"&amp;COUNTIF('Zmiany planu'!$C$4:$C$1000,$A641),'Zmiany planu'!$L$4:$L$1000,0))&amp;"")</f>
        <v/>
      </c>
      <c r="M641" s="68">
        <f>IF(COUNTIF('Zmiany planu'!$C$4:$C$1000,$A641)=0,IF(I641="","",I641),IF(INDEX('Zmiany planu'!$H$4:$H$1000,MATCH(INT($A641)&amp;"#"&amp;COUNTIF('Zmiany planu'!$C$4:$C$1000,$A641),'Zmiany planu'!$L$4:$L$1000,0))="",0,INDEX('Zmiany planu'!$H$4:$H$1000,MATCH(INT($A641)&amp;"#"&amp;COUNTIF('Zmiany planu'!$C$4:$C$1000,$A641),'Zmiany planu'!$L$4:$L$1000,0))))</f>
        <v/>
      </c>
      <c r="N641" s="69" t="n"/>
      <c r="O641" s="69" t="n"/>
      <c r="P641" s="70" t="n"/>
      <c r="Q641" s="71" t="n"/>
      <c r="R641" s="72">
        <f>IF(AND(N(P641)&gt;0,N(Q641)&gt;0),Q641/P641,"")</f>
        <v/>
      </c>
      <c r="S641" s="69" t="n"/>
      <c r="T641" s="69" t="n"/>
      <c r="U641" s="60">
        <f>IF(OR(N(S641)=0,N('Ustawienia'!$B$19)=0),"",IFERROR("Z"&amp;MATCH(S641,'Ustawienia'!$C$23:$C$27,1),"&lt;Z1"))</f>
        <v/>
      </c>
      <c r="V641" s="69" t="n"/>
      <c r="W641" s="60">
        <f>IF(AND(N(V641)&gt;0,N(Q641)&gt;0),ROUND(V641*Q641*1440,0),"")</f>
        <v/>
      </c>
      <c r="X641" s="69" t="n"/>
      <c r="Y641" s="69" t="n"/>
      <c r="Z641" s="69" t="n"/>
      <c r="AA641" s="73" t="n"/>
      <c r="AB641" s="69" t="n"/>
      <c r="AC641" s="74" t="n"/>
      <c r="AD641" s="73" t="n"/>
      <c r="AE641" s="69" t="n"/>
      <c r="AF641" s="74" t="n"/>
      <c r="AG641" s="69" t="n"/>
      <c r="AH641" s="74" t="n"/>
      <c r="AI641" s="74" t="n"/>
      <c r="AJ641" s="64" t="n"/>
    </row>
    <row r="642" outlineLevel="1">
      <c r="A642" s="43" t="n">
        <v>46881</v>
      </c>
      <c r="B642" s="44">
        <f>CHOOSE(WEEKDAY(A642,2),"pon","wt","śr","czw","pt","sob","ndz")</f>
        <v/>
      </c>
      <c r="C642" s="45">
        <f>A642-WEEKDAY(A642,2)+1</f>
        <v/>
      </c>
      <c r="D642" s="44">
        <f>YEAR(A642)&amp;"-"&amp;TEXT(MONTH(A642),"00")</f>
        <v/>
      </c>
      <c r="E642" s="46" t="n"/>
      <c r="F642" s="46" t="n"/>
      <c r="G642" s="47" t="n"/>
      <c r="H642" s="48" t="n"/>
      <c r="I642" s="49" t="n"/>
      <c r="J642" s="47" t="n"/>
      <c r="K642" s="50">
        <f>IF(AND(H642="",I642="",COUNTIF('Zmiany planu'!$C$4:$C$1000,$A642)=0),"",1+COUNTIF('Zmiany planu'!$C$4:$C$1000,$A642))</f>
        <v/>
      </c>
      <c r="L642" s="51">
        <f>IF(COUNTIF('Zmiany planu'!$C$4:$C$1000,$A642)=0,IF(H642="","",H642),INDEX('Zmiany planu'!$G$4:$G$1000,MATCH(INT($A642)&amp;"#"&amp;COUNTIF('Zmiany planu'!$C$4:$C$1000,$A642),'Zmiany planu'!$L$4:$L$1000,0))&amp;"")</f>
        <v/>
      </c>
      <c r="M642" s="52">
        <f>IF(COUNTIF('Zmiany planu'!$C$4:$C$1000,$A642)=0,IF(I642="","",I642),IF(INDEX('Zmiany planu'!$H$4:$H$1000,MATCH(INT($A642)&amp;"#"&amp;COUNTIF('Zmiany planu'!$C$4:$C$1000,$A642),'Zmiany planu'!$L$4:$L$1000,0))="",0,INDEX('Zmiany planu'!$H$4:$H$1000,MATCH(INT($A642)&amp;"#"&amp;COUNTIF('Zmiany planu'!$C$4:$C$1000,$A642),'Zmiany planu'!$L$4:$L$1000,0))))</f>
        <v/>
      </c>
      <c r="N642" s="53" t="n"/>
      <c r="O642" s="53" t="n"/>
      <c r="P642" s="54" t="n"/>
      <c r="Q642" s="55" t="n"/>
      <c r="R642" s="56">
        <f>IF(AND(N(P642)&gt;0,N(Q642)&gt;0),Q642/P642,"")</f>
        <v/>
      </c>
      <c r="S642" s="53" t="n"/>
      <c r="T642" s="53" t="n"/>
      <c r="U642" s="44">
        <f>IF(OR(N(S642)=0,N('Ustawienia'!$B$19)=0),"",IFERROR("Z"&amp;MATCH(S642,'Ustawienia'!$C$23:$C$27,1),"&lt;Z1"))</f>
        <v/>
      </c>
      <c r="V642" s="53" t="n"/>
      <c r="W642" s="44">
        <f>IF(AND(N(V642)&gt;0,N(Q642)&gt;0),ROUND(V642*Q642*1440,0),"")</f>
        <v/>
      </c>
      <c r="X642" s="53" t="n"/>
      <c r="Y642" s="53" t="n"/>
      <c r="Z642" s="53" t="n"/>
      <c r="AA642" s="57" t="n"/>
      <c r="AB642" s="53" t="n"/>
      <c r="AC642" s="58" t="n"/>
      <c r="AD642" s="57" t="n"/>
      <c r="AE642" s="53" t="n"/>
      <c r="AF642" s="58" t="n"/>
      <c r="AG642" s="53" t="n"/>
      <c r="AH642" s="58" t="n"/>
      <c r="AI642" s="58" t="n"/>
      <c r="AJ642" s="48" t="n"/>
    </row>
    <row r="643" outlineLevel="1">
      <c r="A643" s="43" t="n">
        <v>46882</v>
      </c>
      <c r="B643" s="44">
        <f>CHOOSE(WEEKDAY(A643,2),"pon","wt","śr","czw","pt","sob","ndz")</f>
        <v/>
      </c>
      <c r="C643" s="45">
        <f>A643-WEEKDAY(A643,2)+1</f>
        <v/>
      </c>
      <c r="D643" s="44">
        <f>YEAR(A643)&amp;"-"&amp;TEXT(MONTH(A643),"00")</f>
        <v/>
      </c>
      <c r="E643" s="46" t="n"/>
      <c r="F643" s="46" t="n"/>
      <c r="G643" s="47" t="n"/>
      <c r="H643" s="48" t="n"/>
      <c r="I643" s="49" t="n"/>
      <c r="J643" s="47" t="n"/>
      <c r="K643" s="50">
        <f>IF(AND(H643="",I643="",COUNTIF('Zmiany planu'!$C$4:$C$1000,$A643)=0),"",1+COUNTIF('Zmiany planu'!$C$4:$C$1000,$A643))</f>
        <v/>
      </c>
      <c r="L643" s="51">
        <f>IF(COUNTIF('Zmiany planu'!$C$4:$C$1000,$A643)=0,IF(H643="","",H643),INDEX('Zmiany planu'!$G$4:$G$1000,MATCH(INT($A643)&amp;"#"&amp;COUNTIF('Zmiany planu'!$C$4:$C$1000,$A643),'Zmiany planu'!$L$4:$L$1000,0))&amp;"")</f>
        <v/>
      </c>
      <c r="M643" s="52">
        <f>IF(COUNTIF('Zmiany planu'!$C$4:$C$1000,$A643)=0,IF(I643="","",I643),IF(INDEX('Zmiany planu'!$H$4:$H$1000,MATCH(INT($A643)&amp;"#"&amp;COUNTIF('Zmiany planu'!$C$4:$C$1000,$A643),'Zmiany planu'!$L$4:$L$1000,0))="",0,INDEX('Zmiany planu'!$H$4:$H$1000,MATCH(INT($A643)&amp;"#"&amp;COUNTIF('Zmiany planu'!$C$4:$C$1000,$A643),'Zmiany planu'!$L$4:$L$1000,0))))</f>
        <v/>
      </c>
      <c r="N643" s="53" t="n"/>
      <c r="O643" s="53" t="n"/>
      <c r="P643" s="54" t="n"/>
      <c r="Q643" s="55" t="n"/>
      <c r="R643" s="56">
        <f>IF(AND(N(P643)&gt;0,N(Q643)&gt;0),Q643/P643,"")</f>
        <v/>
      </c>
      <c r="S643" s="53" t="n"/>
      <c r="T643" s="53" t="n"/>
      <c r="U643" s="44">
        <f>IF(OR(N(S643)=0,N('Ustawienia'!$B$19)=0),"",IFERROR("Z"&amp;MATCH(S643,'Ustawienia'!$C$23:$C$27,1),"&lt;Z1"))</f>
        <v/>
      </c>
      <c r="V643" s="53" t="n"/>
      <c r="W643" s="44">
        <f>IF(AND(N(V643)&gt;0,N(Q643)&gt;0),ROUND(V643*Q643*1440,0),"")</f>
        <v/>
      </c>
      <c r="X643" s="53" t="n"/>
      <c r="Y643" s="53" t="n"/>
      <c r="Z643" s="53" t="n"/>
      <c r="AA643" s="57" t="n"/>
      <c r="AB643" s="53" t="n"/>
      <c r="AC643" s="58" t="n"/>
      <c r="AD643" s="57" t="n"/>
      <c r="AE643" s="53" t="n"/>
      <c r="AF643" s="58" t="n"/>
      <c r="AG643" s="53" t="n"/>
      <c r="AH643" s="58" t="n"/>
      <c r="AI643" s="58" t="n"/>
      <c r="AJ643" s="48" t="n"/>
    </row>
    <row r="644" outlineLevel="1">
      <c r="A644" s="43" t="n">
        <v>46883</v>
      </c>
      <c r="B644" s="44">
        <f>CHOOSE(WEEKDAY(A644,2),"pon","wt","śr","czw","pt","sob","ndz")</f>
        <v/>
      </c>
      <c r="C644" s="45">
        <f>A644-WEEKDAY(A644,2)+1</f>
        <v/>
      </c>
      <c r="D644" s="44">
        <f>YEAR(A644)&amp;"-"&amp;TEXT(MONTH(A644),"00")</f>
        <v/>
      </c>
      <c r="E644" s="46" t="n"/>
      <c r="F644" s="46" t="n"/>
      <c r="G644" s="47" t="n"/>
      <c r="H644" s="48" t="n"/>
      <c r="I644" s="49" t="n"/>
      <c r="J644" s="47" t="n"/>
      <c r="K644" s="50">
        <f>IF(AND(H644="",I644="",COUNTIF('Zmiany planu'!$C$4:$C$1000,$A644)=0),"",1+COUNTIF('Zmiany planu'!$C$4:$C$1000,$A644))</f>
        <v/>
      </c>
      <c r="L644" s="51">
        <f>IF(COUNTIF('Zmiany planu'!$C$4:$C$1000,$A644)=0,IF(H644="","",H644),INDEX('Zmiany planu'!$G$4:$G$1000,MATCH(INT($A644)&amp;"#"&amp;COUNTIF('Zmiany planu'!$C$4:$C$1000,$A644),'Zmiany planu'!$L$4:$L$1000,0))&amp;"")</f>
        <v/>
      </c>
      <c r="M644" s="52">
        <f>IF(COUNTIF('Zmiany planu'!$C$4:$C$1000,$A644)=0,IF(I644="","",I644),IF(INDEX('Zmiany planu'!$H$4:$H$1000,MATCH(INT($A644)&amp;"#"&amp;COUNTIF('Zmiany planu'!$C$4:$C$1000,$A644),'Zmiany planu'!$L$4:$L$1000,0))="",0,INDEX('Zmiany planu'!$H$4:$H$1000,MATCH(INT($A644)&amp;"#"&amp;COUNTIF('Zmiany planu'!$C$4:$C$1000,$A644),'Zmiany planu'!$L$4:$L$1000,0))))</f>
        <v/>
      </c>
      <c r="N644" s="53" t="n"/>
      <c r="O644" s="53" t="n"/>
      <c r="P644" s="54" t="n"/>
      <c r="Q644" s="55" t="n"/>
      <c r="R644" s="56">
        <f>IF(AND(N(P644)&gt;0,N(Q644)&gt;0),Q644/P644,"")</f>
        <v/>
      </c>
      <c r="S644" s="53" t="n"/>
      <c r="T644" s="53" t="n"/>
      <c r="U644" s="44">
        <f>IF(OR(N(S644)=0,N('Ustawienia'!$B$19)=0),"",IFERROR("Z"&amp;MATCH(S644,'Ustawienia'!$C$23:$C$27,1),"&lt;Z1"))</f>
        <v/>
      </c>
      <c r="V644" s="53" t="n"/>
      <c r="W644" s="44">
        <f>IF(AND(N(V644)&gt;0,N(Q644)&gt;0),ROUND(V644*Q644*1440,0),"")</f>
        <v/>
      </c>
      <c r="X644" s="53" t="n"/>
      <c r="Y644" s="53" t="n"/>
      <c r="Z644" s="53" t="n"/>
      <c r="AA644" s="57" t="n"/>
      <c r="AB644" s="53" t="n"/>
      <c r="AC644" s="58" t="n"/>
      <c r="AD644" s="57" t="n"/>
      <c r="AE644" s="53" t="n"/>
      <c r="AF644" s="58" t="n"/>
      <c r="AG644" s="53" t="n"/>
      <c r="AH644" s="58" t="n"/>
      <c r="AI644" s="58" t="n"/>
      <c r="AJ644" s="48" t="n"/>
    </row>
    <row r="645" outlineLevel="1">
      <c r="A645" s="43" t="n">
        <v>46884</v>
      </c>
      <c r="B645" s="44">
        <f>CHOOSE(WEEKDAY(A645,2),"pon","wt","śr","czw","pt","sob","ndz")</f>
        <v/>
      </c>
      <c r="C645" s="45">
        <f>A645-WEEKDAY(A645,2)+1</f>
        <v/>
      </c>
      <c r="D645" s="44">
        <f>YEAR(A645)&amp;"-"&amp;TEXT(MONTH(A645),"00")</f>
        <v/>
      </c>
      <c r="E645" s="46" t="n"/>
      <c r="F645" s="46" t="n"/>
      <c r="G645" s="47" t="n"/>
      <c r="H645" s="48" t="n"/>
      <c r="I645" s="49" t="n"/>
      <c r="J645" s="47" t="n"/>
      <c r="K645" s="50">
        <f>IF(AND(H645="",I645="",COUNTIF('Zmiany planu'!$C$4:$C$1000,$A645)=0),"",1+COUNTIF('Zmiany planu'!$C$4:$C$1000,$A645))</f>
        <v/>
      </c>
      <c r="L645" s="51">
        <f>IF(COUNTIF('Zmiany planu'!$C$4:$C$1000,$A645)=0,IF(H645="","",H645),INDEX('Zmiany planu'!$G$4:$G$1000,MATCH(INT($A645)&amp;"#"&amp;COUNTIF('Zmiany planu'!$C$4:$C$1000,$A645),'Zmiany planu'!$L$4:$L$1000,0))&amp;"")</f>
        <v/>
      </c>
      <c r="M645" s="52">
        <f>IF(COUNTIF('Zmiany planu'!$C$4:$C$1000,$A645)=0,IF(I645="","",I645),IF(INDEX('Zmiany planu'!$H$4:$H$1000,MATCH(INT($A645)&amp;"#"&amp;COUNTIF('Zmiany planu'!$C$4:$C$1000,$A645),'Zmiany planu'!$L$4:$L$1000,0))="",0,INDEX('Zmiany planu'!$H$4:$H$1000,MATCH(INT($A645)&amp;"#"&amp;COUNTIF('Zmiany planu'!$C$4:$C$1000,$A645),'Zmiany planu'!$L$4:$L$1000,0))))</f>
        <v/>
      </c>
      <c r="N645" s="53" t="n"/>
      <c r="O645" s="53" t="n"/>
      <c r="P645" s="54" t="n"/>
      <c r="Q645" s="55" t="n"/>
      <c r="R645" s="56">
        <f>IF(AND(N(P645)&gt;0,N(Q645)&gt;0),Q645/P645,"")</f>
        <v/>
      </c>
      <c r="S645" s="53" t="n"/>
      <c r="T645" s="53" t="n"/>
      <c r="U645" s="44">
        <f>IF(OR(N(S645)=0,N('Ustawienia'!$B$19)=0),"",IFERROR("Z"&amp;MATCH(S645,'Ustawienia'!$C$23:$C$27,1),"&lt;Z1"))</f>
        <v/>
      </c>
      <c r="V645" s="53" t="n"/>
      <c r="W645" s="44">
        <f>IF(AND(N(V645)&gt;0,N(Q645)&gt;0),ROUND(V645*Q645*1440,0),"")</f>
        <v/>
      </c>
      <c r="X645" s="53" t="n"/>
      <c r="Y645" s="53" t="n"/>
      <c r="Z645" s="53" t="n"/>
      <c r="AA645" s="57" t="n"/>
      <c r="AB645" s="53" t="n"/>
      <c r="AC645" s="58" t="n"/>
      <c r="AD645" s="57" t="n"/>
      <c r="AE645" s="53" t="n"/>
      <c r="AF645" s="58" t="n"/>
      <c r="AG645" s="53" t="n"/>
      <c r="AH645" s="58" t="n"/>
      <c r="AI645" s="58" t="n"/>
      <c r="AJ645" s="48" t="n"/>
    </row>
    <row r="646" outlineLevel="1">
      <c r="A646" s="43" t="n">
        <v>46885</v>
      </c>
      <c r="B646" s="44">
        <f>CHOOSE(WEEKDAY(A646,2),"pon","wt","śr","czw","pt","sob","ndz")</f>
        <v/>
      </c>
      <c r="C646" s="45">
        <f>A646-WEEKDAY(A646,2)+1</f>
        <v/>
      </c>
      <c r="D646" s="44">
        <f>YEAR(A646)&amp;"-"&amp;TEXT(MONTH(A646),"00")</f>
        <v/>
      </c>
      <c r="E646" s="46" t="n"/>
      <c r="F646" s="46" t="n"/>
      <c r="G646" s="47" t="n"/>
      <c r="H646" s="48" t="n"/>
      <c r="I646" s="49" t="n"/>
      <c r="J646" s="47" t="n"/>
      <c r="K646" s="50">
        <f>IF(AND(H646="",I646="",COUNTIF('Zmiany planu'!$C$4:$C$1000,$A646)=0),"",1+COUNTIF('Zmiany planu'!$C$4:$C$1000,$A646))</f>
        <v/>
      </c>
      <c r="L646" s="51">
        <f>IF(COUNTIF('Zmiany planu'!$C$4:$C$1000,$A646)=0,IF(H646="","",H646),INDEX('Zmiany planu'!$G$4:$G$1000,MATCH(INT($A646)&amp;"#"&amp;COUNTIF('Zmiany planu'!$C$4:$C$1000,$A646),'Zmiany planu'!$L$4:$L$1000,0))&amp;"")</f>
        <v/>
      </c>
      <c r="M646" s="52">
        <f>IF(COUNTIF('Zmiany planu'!$C$4:$C$1000,$A646)=0,IF(I646="","",I646),IF(INDEX('Zmiany planu'!$H$4:$H$1000,MATCH(INT($A646)&amp;"#"&amp;COUNTIF('Zmiany planu'!$C$4:$C$1000,$A646),'Zmiany planu'!$L$4:$L$1000,0))="",0,INDEX('Zmiany planu'!$H$4:$H$1000,MATCH(INT($A646)&amp;"#"&amp;COUNTIF('Zmiany planu'!$C$4:$C$1000,$A646),'Zmiany planu'!$L$4:$L$1000,0))))</f>
        <v/>
      </c>
      <c r="N646" s="53" t="n"/>
      <c r="O646" s="53" t="n"/>
      <c r="P646" s="54" t="n"/>
      <c r="Q646" s="55" t="n"/>
      <c r="R646" s="56">
        <f>IF(AND(N(P646)&gt;0,N(Q646)&gt;0),Q646/P646,"")</f>
        <v/>
      </c>
      <c r="S646" s="53" t="n"/>
      <c r="T646" s="53" t="n"/>
      <c r="U646" s="44">
        <f>IF(OR(N(S646)=0,N('Ustawienia'!$B$19)=0),"",IFERROR("Z"&amp;MATCH(S646,'Ustawienia'!$C$23:$C$27,1),"&lt;Z1"))</f>
        <v/>
      </c>
      <c r="V646" s="53" t="n"/>
      <c r="W646" s="44">
        <f>IF(AND(N(V646)&gt;0,N(Q646)&gt;0),ROUND(V646*Q646*1440,0),"")</f>
        <v/>
      </c>
      <c r="X646" s="53" t="n"/>
      <c r="Y646" s="53" t="n"/>
      <c r="Z646" s="53" t="n"/>
      <c r="AA646" s="57" t="n"/>
      <c r="AB646" s="53" t="n"/>
      <c r="AC646" s="58" t="n"/>
      <c r="AD646" s="57" t="n"/>
      <c r="AE646" s="53" t="n"/>
      <c r="AF646" s="58" t="n"/>
      <c r="AG646" s="53" t="n"/>
      <c r="AH646" s="58" t="n"/>
      <c r="AI646" s="58" t="n"/>
      <c r="AJ646" s="48" t="n"/>
    </row>
    <row r="647" outlineLevel="1">
      <c r="A647" s="43" t="n">
        <v>46886</v>
      </c>
      <c r="B647" s="44">
        <f>CHOOSE(WEEKDAY(A647,2),"pon","wt","śr","czw","pt","sob","ndz")</f>
        <v/>
      </c>
      <c r="C647" s="45">
        <f>A647-WEEKDAY(A647,2)+1</f>
        <v/>
      </c>
      <c r="D647" s="44">
        <f>YEAR(A647)&amp;"-"&amp;TEXT(MONTH(A647),"00")</f>
        <v/>
      </c>
      <c r="E647" s="46" t="n"/>
      <c r="F647" s="46" t="n"/>
      <c r="G647" s="47" t="n"/>
      <c r="H647" s="48" t="n"/>
      <c r="I647" s="49" t="n"/>
      <c r="J647" s="47" t="n"/>
      <c r="K647" s="50">
        <f>IF(AND(H647="",I647="",COUNTIF('Zmiany planu'!$C$4:$C$1000,$A647)=0),"",1+COUNTIF('Zmiany planu'!$C$4:$C$1000,$A647))</f>
        <v/>
      </c>
      <c r="L647" s="51">
        <f>IF(COUNTIF('Zmiany planu'!$C$4:$C$1000,$A647)=0,IF(H647="","",H647),INDEX('Zmiany planu'!$G$4:$G$1000,MATCH(INT($A647)&amp;"#"&amp;COUNTIF('Zmiany planu'!$C$4:$C$1000,$A647),'Zmiany planu'!$L$4:$L$1000,0))&amp;"")</f>
        <v/>
      </c>
      <c r="M647" s="52">
        <f>IF(COUNTIF('Zmiany planu'!$C$4:$C$1000,$A647)=0,IF(I647="","",I647),IF(INDEX('Zmiany planu'!$H$4:$H$1000,MATCH(INT($A647)&amp;"#"&amp;COUNTIF('Zmiany planu'!$C$4:$C$1000,$A647),'Zmiany planu'!$L$4:$L$1000,0))="",0,INDEX('Zmiany planu'!$H$4:$H$1000,MATCH(INT($A647)&amp;"#"&amp;COUNTIF('Zmiany planu'!$C$4:$C$1000,$A647),'Zmiany planu'!$L$4:$L$1000,0))))</f>
        <v/>
      </c>
      <c r="N647" s="53" t="n"/>
      <c r="O647" s="53" t="n"/>
      <c r="P647" s="54" t="n"/>
      <c r="Q647" s="55" t="n"/>
      <c r="R647" s="56">
        <f>IF(AND(N(P647)&gt;0,N(Q647)&gt;0),Q647/P647,"")</f>
        <v/>
      </c>
      <c r="S647" s="53" t="n"/>
      <c r="T647" s="53" t="n"/>
      <c r="U647" s="44">
        <f>IF(OR(N(S647)=0,N('Ustawienia'!$B$19)=0),"",IFERROR("Z"&amp;MATCH(S647,'Ustawienia'!$C$23:$C$27,1),"&lt;Z1"))</f>
        <v/>
      </c>
      <c r="V647" s="53" t="n"/>
      <c r="W647" s="44">
        <f>IF(AND(N(V647)&gt;0,N(Q647)&gt;0),ROUND(V647*Q647*1440,0),"")</f>
        <v/>
      </c>
      <c r="X647" s="53" t="n"/>
      <c r="Y647" s="53" t="n"/>
      <c r="Z647" s="53" t="n"/>
      <c r="AA647" s="57" t="n"/>
      <c r="AB647" s="53" t="n"/>
      <c r="AC647" s="58" t="n"/>
      <c r="AD647" s="57" t="n"/>
      <c r="AE647" s="53" t="n"/>
      <c r="AF647" s="58" t="n"/>
      <c r="AG647" s="53" t="n"/>
      <c r="AH647" s="58" t="n"/>
      <c r="AI647" s="58" t="n"/>
      <c r="AJ647" s="48" t="n"/>
    </row>
    <row r="648" outlineLevel="1">
      <c r="A648" s="59" t="n">
        <v>46887</v>
      </c>
      <c r="B648" s="60">
        <f>CHOOSE(WEEKDAY(A648,2),"pon","wt","śr","czw","pt","sob","ndz")</f>
        <v/>
      </c>
      <c r="C648" s="61">
        <f>A648-WEEKDAY(A648,2)+1</f>
        <v/>
      </c>
      <c r="D648" s="60">
        <f>YEAR(A648)&amp;"-"&amp;TEXT(MONTH(A648),"00")</f>
        <v/>
      </c>
      <c r="E648" s="62">
        <f>SUMIFS($M$4:$M$1200,$C$4:$C$1200,$C648)</f>
        <v/>
      </c>
      <c r="F648" s="62">
        <f>SUMIFS($P$4:$P$1200,$C$4:$C$1200,$C648)</f>
        <v/>
      </c>
      <c r="G648" s="63" t="n"/>
      <c r="H648" s="64" t="n"/>
      <c r="I648" s="65" t="n"/>
      <c r="J648" s="63" t="n"/>
      <c r="K648" s="66">
        <f>IF(AND(H648="",I648="",COUNTIF('Zmiany planu'!$C$4:$C$1000,$A648)=0),"",1+COUNTIF('Zmiany planu'!$C$4:$C$1000,$A648))</f>
        <v/>
      </c>
      <c r="L648" s="67">
        <f>IF(COUNTIF('Zmiany planu'!$C$4:$C$1000,$A648)=0,IF(H648="","",H648),INDEX('Zmiany planu'!$G$4:$G$1000,MATCH(INT($A648)&amp;"#"&amp;COUNTIF('Zmiany planu'!$C$4:$C$1000,$A648),'Zmiany planu'!$L$4:$L$1000,0))&amp;"")</f>
        <v/>
      </c>
      <c r="M648" s="68">
        <f>IF(COUNTIF('Zmiany planu'!$C$4:$C$1000,$A648)=0,IF(I648="","",I648),IF(INDEX('Zmiany planu'!$H$4:$H$1000,MATCH(INT($A648)&amp;"#"&amp;COUNTIF('Zmiany planu'!$C$4:$C$1000,$A648),'Zmiany planu'!$L$4:$L$1000,0))="",0,INDEX('Zmiany planu'!$H$4:$H$1000,MATCH(INT($A648)&amp;"#"&amp;COUNTIF('Zmiany planu'!$C$4:$C$1000,$A648),'Zmiany planu'!$L$4:$L$1000,0))))</f>
        <v/>
      </c>
      <c r="N648" s="69" t="n"/>
      <c r="O648" s="69" t="n"/>
      <c r="P648" s="70" t="n"/>
      <c r="Q648" s="71" t="n"/>
      <c r="R648" s="72">
        <f>IF(AND(N(P648)&gt;0,N(Q648)&gt;0),Q648/P648,"")</f>
        <v/>
      </c>
      <c r="S648" s="69" t="n"/>
      <c r="T648" s="69" t="n"/>
      <c r="U648" s="60">
        <f>IF(OR(N(S648)=0,N('Ustawienia'!$B$19)=0),"",IFERROR("Z"&amp;MATCH(S648,'Ustawienia'!$C$23:$C$27,1),"&lt;Z1"))</f>
        <v/>
      </c>
      <c r="V648" s="69" t="n"/>
      <c r="W648" s="60">
        <f>IF(AND(N(V648)&gt;0,N(Q648)&gt;0),ROUND(V648*Q648*1440,0),"")</f>
        <v/>
      </c>
      <c r="X648" s="69" t="n"/>
      <c r="Y648" s="69" t="n"/>
      <c r="Z648" s="69" t="n"/>
      <c r="AA648" s="73" t="n"/>
      <c r="AB648" s="69" t="n"/>
      <c r="AC648" s="74" t="n"/>
      <c r="AD648" s="73" t="n"/>
      <c r="AE648" s="69" t="n"/>
      <c r="AF648" s="74" t="n"/>
      <c r="AG648" s="69" t="n"/>
      <c r="AH648" s="74" t="n"/>
      <c r="AI648" s="74" t="n"/>
      <c r="AJ648" s="64" t="n"/>
    </row>
    <row r="649" outlineLevel="1">
      <c r="A649" s="43" t="n">
        <v>46888</v>
      </c>
      <c r="B649" s="44">
        <f>CHOOSE(WEEKDAY(A649,2),"pon","wt","śr","czw","pt","sob","ndz")</f>
        <v/>
      </c>
      <c r="C649" s="45">
        <f>A649-WEEKDAY(A649,2)+1</f>
        <v/>
      </c>
      <c r="D649" s="44">
        <f>YEAR(A649)&amp;"-"&amp;TEXT(MONTH(A649),"00")</f>
        <v/>
      </c>
      <c r="E649" s="46" t="n"/>
      <c r="F649" s="46" t="n"/>
      <c r="G649" s="47" t="n"/>
      <c r="H649" s="48" t="n"/>
      <c r="I649" s="49" t="n"/>
      <c r="J649" s="47" t="n"/>
      <c r="K649" s="50">
        <f>IF(AND(H649="",I649="",COUNTIF('Zmiany planu'!$C$4:$C$1000,$A649)=0),"",1+COUNTIF('Zmiany planu'!$C$4:$C$1000,$A649))</f>
        <v/>
      </c>
      <c r="L649" s="51">
        <f>IF(COUNTIF('Zmiany planu'!$C$4:$C$1000,$A649)=0,IF(H649="","",H649),INDEX('Zmiany planu'!$G$4:$G$1000,MATCH(INT($A649)&amp;"#"&amp;COUNTIF('Zmiany planu'!$C$4:$C$1000,$A649),'Zmiany planu'!$L$4:$L$1000,0))&amp;"")</f>
        <v/>
      </c>
      <c r="M649" s="52">
        <f>IF(COUNTIF('Zmiany planu'!$C$4:$C$1000,$A649)=0,IF(I649="","",I649),IF(INDEX('Zmiany planu'!$H$4:$H$1000,MATCH(INT($A649)&amp;"#"&amp;COUNTIF('Zmiany planu'!$C$4:$C$1000,$A649),'Zmiany planu'!$L$4:$L$1000,0))="",0,INDEX('Zmiany planu'!$H$4:$H$1000,MATCH(INT($A649)&amp;"#"&amp;COUNTIF('Zmiany planu'!$C$4:$C$1000,$A649),'Zmiany planu'!$L$4:$L$1000,0))))</f>
        <v/>
      </c>
      <c r="N649" s="53" t="n"/>
      <c r="O649" s="53" t="n"/>
      <c r="P649" s="54" t="n"/>
      <c r="Q649" s="55" t="n"/>
      <c r="R649" s="56">
        <f>IF(AND(N(P649)&gt;0,N(Q649)&gt;0),Q649/P649,"")</f>
        <v/>
      </c>
      <c r="S649" s="53" t="n"/>
      <c r="T649" s="53" t="n"/>
      <c r="U649" s="44">
        <f>IF(OR(N(S649)=0,N('Ustawienia'!$B$19)=0),"",IFERROR("Z"&amp;MATCH(S649,'Ustawienia'!$C$23:$C$27,1),"&lt;Z1"))</f>
        <v/>
      </c>
      <c r="V649" s="53" t="n"/>
      <c r="W649" s="44">
        <f>IF(AND(N(V649)&gt;0,N(Q649)&gt;0),ROUND(V649*Q649*1440,0),"")</f>
        <v/>
      </c>
      <c r="X649" s="53" t="n"/>
      <c r="Y649" s="53" t="n"/>
      <c r="Z649" s="53" t="n"/>
      <c r="AA649" s="57" t="n"/>
      <c r="AB649" s="53" t="n"/>
      <c r="AC649" s="58" t="n"/>
      <c r="AD649" s="57" t="n"/>
      <c r="AE649" s="53" t="n"/>
      <c r="AF649" s="58" t="n"/>
      <c r="AG649" s="53" t="n"/>
      <c r="AH649" s="58" t="n"/>
      <c r="AI649" s="58" t="n"/>
      <c r="AJ649" s="48" t="n"/>
    </row>
    <row r="650" outlineLevel="1">
      <c r="A650" s="43" t="n">
        <v>46889</v>
      </c>
      <c r="B650" s="44">
        <f>CHOOSE(WEEKDAY(A650,2),"pon","wt","śr","czw","pt","sob","ndz")</f>
        <v/>
      </c>
      <c r="C650" s="45">
        <f>A650-WEEKDAY(A650,2)+1</f>
        <v/>
      </c>
      <c r="D650" s="44">
        <f>YEAR(A650)&amp;"-"&amp;TEXT(MONTH(A650),"00")</f>
        <v/>
      </c>
      <c r="E650" s="46" t="n"/>
      <c r="F650" s="46" t="n"/>
      <c r="G650" s="47" t="n"/>
      <c r="H650" s="48" t="n"/>
      <c r="I650" s="49" t="n"/>
      <c r="J650" s="47" t="n"/>
      <c r="K650" s="50">
        <f>IF(AND(H650="",I650="",COUNTIF('Zmiany planu'!$C$4:$C$1000,$A650)=0),"",1+COUNTIF('Zmiany planu'!$C$4:$C$1000,$A650))</f>
        <v/>
      </c>
      <c r="L650" s="51">
        <f>IF(COUNTIF('Zmiany planu'!$C$4:$C$1000,$A650)=0,IF(H650="","",H650),INDEX('Zmiany planu'!$G$4:$G$1000,MATCH(INT($A650)&amp;"#"&amp;COUNTIF('Zmiany planu'!$C$4:$C$1000,$A650),'Zmiany planu'!$L$4:$L$1000,0))&amp;"")</f>
        <v/>
      </c>
      <c r="M650" s="52">
        <f>IF(COUNTIF('Zmiany planu'!$C$4:$C$1000,$A650)=0,IF(I650="","",I650),IF(INDEX('Zmiany planu'!$H$4:$H$1000,MATCH(INT($A650)&amp;"#"&amp;COUNTIF('Zmiany planu'!$C$4:$C$1000,$A650),'Zmiany planu'!$L$4:$L$1000,0))="",0,INDEX('Zmiany planu'!$H$4:$H$1000,MATCH(INT($A650)&amp;"#"&amp;COUNTIF('Zmiany planu'!$C$4:$C$1000,$A650),'Zmiany planu'!$L$4:$L$1000,0))))</f>
        <v/>
      </c>
      <c r="N650" s="53" t="n"/>
      <c r="O650" s="53" t="n"/>
      <c r="P650" s="54" t="n"/>
      <c r="Q650" s="55" t="n"/>
      <c r="R650" s="56">
        <f>IF(AND(N(P650)&gt;0,N(Q650)&gt;0),Q650/P650,"")</f>
        <v/>
      </c>
      <c r="S650" s="53" t="n"/>
      <c r="T650" s="53" t="n"/>
      <c r="U650" s="44">
        <f>IF(OR(N(S650)=0,N('Ustawienia'!$B$19)=0),"",IFERROR("Z"&amp;MATCH(S650,'Ustawienia'!$C$23:$C$27,1),"&lt;Z1"))</f>
        <v/>
      </c>
      <c r="V650" s="53" t="n"/>
      <c r="W650" s="44">
        <f>IF(AND(N(V650)&gt;0,N(Q650)&gt;0),ROUND(V650*Q650*1440,0),"")</f>
        <v/>
      </c>
      <c r="X650" s="53" t="n"/>
      <c r="Y650" s="53" t="n"/>
      <c r="Z650" s="53" t="n"/>
      <c r="AA650" s="57" t="n"/>
      <c r="AB650" s="53" t="n"/>
      <c r="AC650" s="58" t="n"/>
      <c r="AD650" s="57" t="n"/>
      <c r="AE650" s="53" t="n"/>
      <c r="AF650" s="58" t="n"/>
      <c r="AG650" s="53" t="n"/>
      <c r="AH650" s="58" t="n"/>
      <c r="AI650" s="58" t="n"/>
      <c r="AJ650" s="48" t="n"/>
    </row>
    <row r="651" outlineLevel="1">
      <c r="A651" s="43" t="n">
        <v>46890</v>
      </c>
      <c r="B651" s="44">
        <f>CHOOSE(WEEKDAY(A651,2),"pon","wt","śr","czw","pt","sob","ndz")</f>
        <v/>
      </c>
      <c r="C651" s="45">
        <f>A651-WEEKDAY(A651,2)+1</f>
        <v/>
      </c>
      <c r="D651" s="44">
        <f>YEAR(A651)&amp;"-"&amp;TEXT(MONTH(A651),"00")</f>
        <v/>
      </c>
      <c r="E651" s="46" t="n"/>
      <c r="F651" s="46" t="n"/>
      <c r="G651" s="47" t="n"/>
      <c r="H651" s="48" t="n"/>
      <c r="I651" s="49" t="n"/>
      <c r="J651" s="47" t="n"/>
      <c r="K651" s="50">
        <f>IF(AND(H651="",I651="",COUNTIF('Zmiany planu'!$C$4:$C$1000,$A651)=0),"",1+COUNTIF('Zmiany planu'!$C$4:$C$1000,$A651))</f>
        <v/>
      </c>
      <c r="L651" s="51">
        <f>IF(COUNTIF('Zmiany planu'!$C$4:$C$1000,$A651)=0,IF(H651="","",H651),INDEX('Zmiany planu'!$G$4:$G$1000,MATCH(INT($A651)&amp;"#"&amp;COUNTIF('Zmiany planu'!$C$4:$C$1000,$A651),'Zmiany planu'!$L$4:$L$1000,0))&amp;"")</f>
        <v/>
      </c>
      <c r="M651" s="52">
        <f>IF(COUNTIF('Zmiany planu'!$C$4:$C$1000,$A651)=0,IF(I651="","",I651),IF(INDEX('Zmiany planu'!$H$4:$H$1000,MATCH(INT($A651)&amp;"#"&amp;COUNTIF('Zmiany planu'!$C$4:$C$1000,$A651),'Zmiany planu'!$L$4:$L$1000,0))="",0,INDEX('Zmiany planu'!$H$4:$H$1000,MATCH(INT($A651)&amp;"#"&amp;COUNTIF('Zmiany planu'!$C$4:$C$1000,$A651),'Zmiany planu'!$L$4:$L$1000,0))))</f>
        <v/>
      </c>
      <c r="N651" s="53" t="n"/>
      <c r="O651" s="53" t="n"/>
      <c r="P651" s="54" t="n"/>
      <c r="Q651" s="55" t="n"/>
      <c r="R651" s="56">
        <f>IF(AND(N(P651)&gt;0,N(Q651)&gt;0),Q651/P651,"")</f>
        <v/>
      </c>
      <c r="S651" s="53" t="n"/>
      <c r="T651" s="53" t="n"/>
      <c r="U651" s="44">
        <f>IF(OR(N(S651)=0,N('Ustawienia'!$B$19)=0),"",IFERROR("Z"&amp;MATCH(S651,'Ustawienia'!$C$23:$C$27,1),"&lt;Z1"))</f>
        <v/>
      </c>
      <c r="V651" s="53" t="n"/>
      <c r="W651" s="44">
        <f>IF(AND(N(V651)&gt;0,N(Q651)&gt;0),ROUND(V651*Q651*1440,0),"")</f>
        <v/>
      </c>
      <c r="X651" s="53" t="n"/>
      <c r="Y651" s="53" t="n"/>
      <c r="Z651" s="53" t="n"/>
      <c r="AA651" s="57" t="n"/>
      <c r="AB651" s="53" t="n"/>
      <c r="AC651" s="58" t="n"/>
      <c r="AD651" s="57" t="n"/>
      <c r="AE651" s="53" t="n"/>
      <c r="AF651" s="58" t="n"/>
      <c r="AG651" s="53" t="n"/>
      <c r="AH651" s="58" t="n"/>
      <c r="AI651" s="58" t="n"/>
      <c r="AJ651" s="48" t="n"/>
    </row>
    <row r="652" outlineLevel="1">
      <c r="A652" s="43" t="n">
        <v>46891</v>
      </c>
      <c r="B652" s="44">
        <f>CHOOSE(WEEKDAY(A652,2),"pon","wt","śr","czw","pt","sob","ndz")</f>
        <v/>
      </c>
      <c r="C652" s="45">
        <f>A652-WEEKDAY(A652,2)+1</f>
        <v/>
      </c>
      <c r="D652" s="44">
        <f>YEAR(A652)&amp;"-"&amp;TEXT(MONTH(A652),"00")</f>
        <v/>
      </c>
      <c r="E652" s="46" t="n"/>
      <c r="F652" s="46" t="n"/>
      <c r="G652" s="47" t="n"/>
      <c r="H652" s="48" t="n"/>
      <c r="I652" s="49" t="n"/>
      <c r="J652" s="47" t="n"/>
      <c r="K652" s="50">
        <f>IF(AND(H652="",I652="",COUNTIF('Zmiany planu'!$C$4:$C$1000,$A652)=0),"",1+COUNTIF('Zmiany planu'!$C$4:$C$1000,$A652))</f>
        <v/>
      </c>
      <c r="L652" s="51">
        <f>IF(COUNTIF('Zmiany planu'!$C$4:$C$1000,$A652)=0,IF(H652="","",H652),INDEX('Zmiany planu'!$G$4:$G$1000,MATCH(INT($A652)&amp;"#"&amp;COUNTIF('Zmiany planu'!$C$4:$C$1000,$A652),'Zmiany planu'!$L$4:$L$1000,0))&amp;"")</f>
        <v/>
      </c>
      <c r="M652" s="52">
        <f>IF(COUNTIF('Zmiany planu'!$C$4:$C$1000,$A652)=0,IF(I652="","",I652),IF(INDEX('Zmiany planu'!$H$4:$H$1000,MATCH(INT($A652)&amp;"#"&amp;COUNTIF('Zmiany planu'!$C$4:$C$1000,$A652),'Zmiany planu'!$L$4:$L$1000,0))="",0,INDEX('Zmiany planu'!$H$4:$H$1000,MATCH(INT($A652)&amp;"#"&amp;COUNTIF('Zmiany planu'!$C$4:$C$1000,$A652),'Zmiany planu'!$L$4:$L$1000,0))))</f>
        <v/>
      </c>
      <c r="N652" s="53" t="n"/>
      <c r="O652" s="53" t="n"/>
      <c r="P652" s="54" t="n"/>
      <c r="Q652" s="55" t="n"/>
      <c r="R652" s="56">
        <f>IF(AND(N(P652)&gt;0,N(Q652)&gt;0),Q652/P652,"")</f>
        <v/>
      </c>
      <c r="S652" s="53" t="n"/>
      <c r="T652" s="53" t="n"/>
      <c r="U652" s="44">
        <f>IF(OR(N(S652)=0,N('Ustawienia'!$B$19)=0),"",IFERROR("Z"&amp;MATCH(S652,'Ustawienia'!$C$23:$C$27,1),"&lt;Z1"))</f>
        <v/>
      </c>
      <c r="V652" s="53" t="n"/>
      <c r="W652" s="44">
        <f>IF(AND(N(V652)&gt;0,N(Q652)&gt;0),ROUND(V652*Q652*1440,0),"")</f>
        <v/>
      </c>
      <c r="X652" s="53" t="n"/>
      <c r="Y652" s="53" t="n"/>
      <c r="Z652" s="53" t="n"/>
      <c r="AA652" s="57" t="n"/>
      <c r="AB652" s="53" t="n"/>
      <c r="AC652" s="58" t="n"/>
      <c r="AD652" s="57" t="n"/>
      <c r="AE652" s="53" t="n"/>
      <c r="AF652" s="58" t="n"/>
      <c r="AG652" s="53" t="n"/>
      <c r="AH652" s="58" t="n"/>
      <c r="AI652" s="58" t="n"/>
      <c r="AJ652" s="48" t="n"/>
    </row>
    <row r="653" outlineLevel="1">
      <c r="A653" s="43" t="n">
        <v>46892</v>
      </c>
      <c r="B653" s="44">
        <f>CHOOSE(WEEKDAY(A653,2),"pon","wt","śr","czw","pt","sob","ndz")</f>
        <v/>
      </c>
      <c r="C653" s="45">
        <f>A653-WEEKDAY(A653,2)+1</f>
        <v/>
      </c>
      <c r="D653" s="44">
        <f>YEAR(A653)&amp;"-"&amp;TEXT(MONTH(A653),"00")</f>
        <v/>
      </c>
      <c r="E653" s="46" t="n"/>
      <c r="F653" s="46" t="n"/>
      <c r="G653" s="47" t="n"/>
      <c r="H653" s="48" t="n"/>
      <c r="I653" s="49" t="n"/>
      <c r="J653" s="47" t="n"/>
      <c r="K653" s="50">
        <f>IF(AND(H653="",I653="",COUNTIF('Zmiany planu'!$C$4:$C$1000,$A653)=0),"",1+COUNTIF('Zmiany planu'!$C$4:$C$1000,$A653))</f>
        <v/>
      </c>
      <c r="L653" s="51">
        <f>IF(COUNTIF('Zmiany planu'!$C$4:$C$1000,$A653)=0,IF(H653="","",H653),INDEX('Zmiany planu'!$G$4:$G$1000,MATCH(INT($A653)&amp;"#"&amp;COUNTIF('Zmiany planu'!$C$4:$C$1000,$A653),'Zmiany planu'!$L$4:$L$1000,0))&amp;"")</f>
        <v/>
      </c>
      <c r="M653" s="52">
        <f>IF(COUNTIF('Zmiany planu'!$C$4:$C$1000,$A653)=0,IF(I653="","",I653),IF(INDEX('Zmiany planu'!$H$4:$H$1000,MATCH(INT($A653)&amp;"#"&amp;COUNTIF('Zmiany planu'!$C$4:$C$1000,$A653),'Zmiany planu'!$L$4:$L$1000,0))="",0,INDEX('Zmiany planu'!$H$4:$H$1000,MATCH(INT($A653)&amp;"#"&amp;COUNTIF('Zmiany planu'!$C$4:$C$1000,$A653),'Zmiany planu'!$L$4:$L$1000,0))))</f>
        <v/>
      </c>
      <c r="N653" s="53" t="n"/>
      <c r="O653" s="53" t="n"/>
      <c r="P653" s="54" t="n"/>
      <c r="Q653" s="55" t="n"/>
      <c r="R653" s="56">
        <f>IF(AND(N(P653)&gt;0,N(Q653)&gt;0),Q653/P653,"")</f>
        <v/>
      </c>
      <c r="S653" s="53" t="n"/>
      <c r="T653" s="53" t="n"/>
      <c r="U653" s="44">
        <f>IF(OR(N(S653)=0,N('Ustawienia'!$B$19)=0),"",IFERROR("Z"&amp;MATCH(S653,'Ustawienia'!$C$23:$C$27,1),"&lt;Z1"))</f>
        <v/>
      </c>
      <c r="V653" s="53" t="n"/>
      <c r="W653" s="44">
        <f>IF(AND(N(V653)&gt;0,N(Q653)&gt;0),ROUND(V653*Q653*1440,0),"")</f>
        <v/>
      </c>
      <c r="X653" s="53" t="n"/>
      <c r="Y653" s="53" t="n"/>
      <c r="Z653" s="53" t="n"/>
      <c r="AA653" s="57" t="n"/>
      <c r="AB653" s="53" t="n"/>
      <c r="AC653" s="58" t="n"/>
      <c r="AD653" s="57" t="n"/>
      <c r="AE653" s="53" t="n"/>
      <c r="AF653" s="58" t="n"/>
      <c r="AG653" s="53" t="n"/>
      <c r="AH653" s="58" t="n"/>
      <c r="AI653" s="58" t="n"/>
      <c r="AJ653" s="48" t="n"/>
    </row>
    <row r="654" outlineLevel="1">
      <c r="A654" s="43" t="n">
        <v>46893</v>
      </c>
      <c r="B654" s="44">
        <f>CHOOSE(WEEKDAY(A654,2),"pon","wt","śr","czw","pt","sob","ndz")</f>
        <v/>
      </c>
      <c r="C654" s="45">
        <f>A654-WEEKDAY(A654,2)+1</f>
        <v/>
      </c>
      <c r="D654" s="44">
        <f>YEAR(A654)&amp;"-"&amp;TEXT(MONTH(A654),"00")</f>
        <v/>
      </c>
      <c r="E654" s="46" t="n"/>
      <c r="F654" s="46" t="n"/>
      <c r="G654" s="47" t="n"/>
      <c r="H654" s="48" t="n"/>
      <c r="I654" s="49" t="n"/>
      <c r="J654" s="47" t="n"/>
      <c r="K654" s="50">
        <f>IF(AND(H654="",I654="",COUNTIF('Zmiany planu'!$C$4:$C$1000,$A654)=0),"",1+COUNTIF('Zmiany planu'!$C$4:$C$1000,$A654))</f>
        <v/>
      </c>
      <c r="L654" s="51">
        <f>IF(COUNTIF('Zmiany planu'!$C$4:$C$1000,$A654)=0,IF(H654="","",H654),INDEX('Zmiany planu'!$G$4:$G$1000,MATCH(INT($A654)&amp;"#"&amp;COUNTIF('Zmiany planu'!$C$4:$C$1000,$A654),'Zmiany planu'!$L$4:$L$1000,0))&amp;"")</f>
        <v/>
      </c>
      <c r="M654" s="52">
        <f>IF(COUNTIF('Zmiany planu'!$C$4:$C$1000,$A654)=0,IF(I654="","",I654),IF(INDEX('Zmiany planu'!$H$4:$H$1000,MATCH(INT($A654)&amp;"#"&amp;COUNTIF('Zmiany planu'!$C$4:$C$1000,$A654),'Zmiany planu'!$L$4:$L$1000,0))="",0,INDEX('Zmiany planu'!$H$4:$H$1000,MATCH(INT($A654)&amp;"#"&amp;COUNTIF('Zmiany planu'!$C$4:$C$1000,$A654),'Zmiany planu'!$L$4:$L$1000,0))))</f>
        <v/>
      </c>
      <c r="N654" s="53" t="n"/>
      <c r="O654" s="53" t="n"/>
      <c r="P654" s="54" t="n"/>
      <c r="Q654" s="55" t="n"/>
      <c r="R654" s="56">
        <f>IF(AND(N(P654)&gt;0,N(Q654)&gt;0),Q654/P654,"")</f>
        <v/>
      </c>
      <c r="S654" s="53" t="n"/>
      <c r="T654" s="53" t="n"/>
      <c r="U654" s="44">
        <f>IF(OR(N(S654)=0,N('Ustawienia'!$B$19)=0),"",IFERROR("Z"&amp;MATCH(S654,'Ustawienia'!$C$23:$C$27,1),"&lt;Z1"))</f>
        <v/>
      </c>
      <c r="V654" s="53" t="n"/>
      <c r="W654" s="44">
        <f>IF(AND(N(V654)&gt;0,N(Q654)&gt;0),ROUND(V654*Q654*1440,0),"")</f>
        <v/>
      </c>
      <c r="X654" s="53" t="n"/>
      <c r="Y654" s="53" t="n"/>
      <c r="Z654" s="53" t="n"/>
      <c r="AA654" s="57" t="n"/>
      <c r="AB654" s="53" t="n"/>
      <c r="AC654" s="58" t="n"/>
      <c r="AD654" s="57" t="n"/>
      <c r="AE654" s="53" t="n"/>
      <c r="AF654" s="58" t="n"/>
      <c r="AG654" s="53" t="n"/>
      <c r="AH654" s="58" t="n"/>
      <c r="AI654" s="58" t="n"/>
      <c r="AJ654" s="48" t="n"/>
    </row>
    <row r="655" outlineLevel="1">
      <c r="A655" s="59" t="n">
        <v>46894</v>
      </c>
      <c r="B655" s="60">
        <f>CHOOSE(WEEKDAY(A655,2),"pon","wt","śr","czw","pt","sob","ndz")</f>
        <v/>
      </c>
      <c r="C655" s="61">
        <f>A655-WEEKDAY(A655,2)+1</f>
        <v/>
      </c>
      <c r="D655" s="60">
        <f>YEAR(A655)&amp;"-"&amp;TEXT(MONTH(A655),"00")</f>
        <v/>
      </c>
      <c r="E655" s="62">
        <f>SUMIFS($M$4:$M$1200,$C$4:$C$1200,$C655)</f>
        <v/>
      </c>
      <c r="F655" s="62">
        <f>SUMIFS($P$4:$P$1200,$C$4:$C$1200,$C655)</f>
        <v/>
      </c>
      <c r="G655" s="63" t="n"/>
      <c r="H655" s="64" t="n"/>
      <c r="I655" s="65" t="n"/>
      <c r="J655" s="63" t="n"/>
      <c r="K655" s="66">
        <f>IF(AND(H655="",I655="",COUNTIF('Zmiany planu'!$C$4:$C$1000,$A655)=0),"",1+COUNTIF('Zmiany planu'!$C$4:$C$1000,$A655))</f>
        <v/>
      </c>
      <c r="L655" s="67">
        <f>IF(COUNTIF('Zmiany planu'!$C$4:$C$1000,$A655)=0,IF(H655="","",H655),INDEX('Zmiany planu'!$G$4:$G$1000,MATCH(INT($A655)&amp;"#"&amp;COUNTIF('Zmiany planu'!$C$4:$C$1000,$A655),'Zmiany planu'!$L$4:$L$1000,0))&amp;"")</f>
        <v/>
      </c>
      <c r="M655" s="68">
        <f>IF(COUNTIF('Zmiany planu'!$C$4:$C$1000,$A655)=0,IF(I655="","",I655),IF(INDEX('Zmiany planu'!$H$4:$H$1000,MATCH(INT($A655)&amp;"#"&amp;COUNTIF('Zmiany planu'!$C$4:$C$1000,$A655),'Zmiany planu'!$L$4:$L$1000,0))="",0,INDEX('Zmiany planu'!$H$4:$H$1000,MATCH(INT($A655)&amp;"#"&amp;COUNTIF('Zmiany planu'!$C$4:$C$1000,$A655),'Zmiany planu'!$L$4:$L$1000,0))))</f>
        <v/>
      </c>
      <c r="N655" s="69" t="n"/>
      <c r="O655" s="69" t="n"/>
      <c r="P655" s="70" t="n"/>
      <c r="Q655" s="71" t="n"/>
      <c r="R655" s="72">
        <f>IF(AND(N(P655)&gt;0,N(Q655)&gt;0),Q655/P655,"")</f>
        <v/>
      </c>
      <c r="S655" s="69" t="n"/>
      <c r="T655" s="69" t="n"/>
      <c r="U655" s="60">
        <f>IF(OR(N(S655)=0,N('Ustawienia'!$B$19)=0),"",IFERROR("Z"&amp;MATCH(S655,'Ustawienia'!$C$23:$C$27,1),"&lt;Z1"))</f>
        <v/>
      </c>
      <c r="V655" s="69" t="n"/>
      <c r="W655" s="60">
        <f>IF(AND(N(V655)&gt;0,N(Q655)&gt;0),ROUND(V655*Q655*1440,0),"")</f>
        <v/>
      </c>
      <c r="X655" s="69" t="n"/>
      <c r="Y655" s="69" t="n"/>
      <c r="Z655" s="69" t="n"/>
      <c r="AA655" s="73" t="n"/>
      <c r="AB655" s="69" t="n"/>
      <c r="AC655" s="74" t="n"/>
      <c r="AD655" s="73" t="n"/>
      <c r="AE655" s="69" t="n"/>
      <c r="AF655" s="74" t="n"/>
      <c r="AG655" s="69" t="n"/>
      <c r="AH655" s="74" t="n"/>
      <c r="AI655" s="74" t="n"/>
      <c r="AJ655" s="64" t="n"/>
    </row>
    <row r="656" outlineLevel="1">
      <c r="A656" s="43" t="n">
        <v>46895</v>
      </c>
      <c r="B656" s="44">
        <f>CHOOSE(WEEKDAY(A656,2),"pon","wt","śr","czw","pt","sob","ndz")</f>
        <v/>
      </c>
      <c r="C656" s="45">
        <f>A656-WEEKDAY(A656,2)+1</f>
        <v/>
      </c>
      <c r="D656" s="44">
        <f>YEAR(A656)&amp;"-"&amp;TEXT(MONTH(A656),"00")</f>
        <v/>
      </c>
      <c r="E656" s="46" t="n"/>
      <c r="F656" s="46" t="n"/>
      <c r="G656" s="47" t="n"/>
      <c r="H656" s="48" t="n"/>
      <c r="I656" s="49" t="n"/>
      <c r="J656" s="47" t="n"/>
      <c r="K656" s="50">
        <f>IF(AND(H656="",I656="",COUNTIF('Zmiany planu'!$C$4:$C$1000,$A656)=0),"",1+COUNTIF('Zmiany planu'!$C$4:$C$1000,$A656))</f>
        <v/>
      </c>
      <c r="L656" s="51">
        <f>IF(COUNTIF('Zmiany planu'!$C$4:$C$1000,$A656)=0,IF(H656="","",H656),INDEX('Zmiany planu'!$G$4:$G$1000,MATCH(INT($A656)&amp;"#"&amp;COUNTIF('Zmiany planu'!$C$4:$C$1000,$A656),'Zmiany planu'!$L$4:$L$1000,0))&amp;"")</f>
        <v/>
      </c>
      <c r="M656" s="52">
        <f>IF(COUNTIF('Zmiany planu'!$C$4:$C$1000,$A656)=0,IF(I656="","",I656),IF(INDEX('Zmiany planu'!$H$4:$H$1000,MATCH(INT($A656)&amp;"#"&amp;COUNTIF('Zmiany planu'!$C$4:$C$1000,$A656),'Zmiany planu'!$L$4:$L$1000,0))="",0,INDEX('Zmiany planu'!$H$4:$H$1000,MATCH(INT($A656)&amp;"#"&amp;COUNTIF('Zmiany planu'!$C$4:$C$1000,$A656),'Zmiany planu'!$L$4:$L$1000,0))))</f>
        <v/>
      </c>
      <c r="N656" s="53" t="n"/>
      <c r="O656" s="53" t="n"/>
      <c r="P656" s="54" t="n"/>
      <c r="Q656" s="55" t="n"/>
      <c r="R656" s="56">
        <f>IF(AND(N(P656)&gt;0,N(Q656)&gt;0),Q656/P656,"")</f>
        <v/>
      </c>
      <c r="S656" s="53" t="n"/>
      <c r="T656" s="53" t="n"/>
      <c r="U656" s="44">
        <f>IF(OR(N(S656)=0,N('Ustawienia'!$B$19)=0),"",IFERROR("Z"&amp;MATCH(S656,'Ustawienia'!$C$23:$C$27,1),"&lt;Z1"))</f>
        <v/>
      </c>
      <c r="V656" s="53" t="n"/>
      <c r="W656" s="44">
        <f>IF(AND(N(V656)&gt;0,N(Q656)&gt;0),ROUND(V656*Q656*1440,0),"")</f>
        <v/>
      </c>
      <c r="X656" s="53" t="n"/>
      <c r="Y656" s="53" t="n"/>
      <c r="Z656" s="53" t="n"/>
      <c r="AA656" s="57" t="n"/>
      <c r="AB656" s="53" t="n"/>
      <c r="AC656" s="58" t="n"/>
      <c r="AD656" s="57" t="n"/>
      <c r="AE656" s="53" t="n"/>
      <c r="AF656" s="58" t="n"/>
      <c r="AG656" s="53" t="n"/>
      <c r="AH656" s="58" t="n"/>
      <c r="AI656" s="58" t="n"/>
      <c r="AJ656" s="48" t="n"/>
    </row>
    <row r="657" outlineLevel="1">
      <c r="A657" s="43" t="n">
        <v>46896</v>
      </c>
      <c r="B657" s="44">
        <f>CHOOSE(WEEKDAY(A657,2),"pon","wt","śr","czw","pt","sob","ndz")</f>
        <v/>
      </c>
      <c r="C657" s="45">
        <f>A657-WEEKDAY(A657,2)+1</f>
        <v/>
      </c>
      <c r="D657" s="44">
        <f>YEAR(A657)&amp;"-"&amp;TEXT(MONTH(A657),"00")</f>
        <v/>
      </c>
      <c r="E657" s="46" t="n"/>
      <c r="F657" s="46" t="n"/>
      <c r="G657" s="47" t="n"/>
      <c r="H657" s="48" t="n"/>
      <c r="I657" s="49" t="n"/>
      <c r="J657" s="47" t="n"/>
      <c r="K657" s="50">
        <f>IF(AND(H657="",I657="",COUNTIF('Zmiany planu'!$C$4:$C$1000,$A657)=0),"",1+COUNTIF('Zmiany planu'!$C$4:$C$1000,$A657))</f>
        <v/>
      </c>
      <c r="L657" s="51">
        <f>IF(COUNTIF('Zmiany planu'!$C$4:$C$1000,$A657)=0,IF(H657="","",H657),INDEX('Zmiany planu'!$G$4:$G$1000,MATCH(INT($A657)&amp;"#"&amp;COUNTIF('Zmiany planu'!$C$4:$C$1000,$A657),'Zmiany planu'!$L$4:$L$1000,0))&amp;"")</f>
        <v/>
      </c>
      <c r="M657" s="52">
        <f>IF(COUNTIF('Zmiany planu'!$C$4:$C$1000,$A657)=0,IF(I657="","",I657),IF(INDEX('Zmiany planu'!$H$4:$H$1000,MATCH(INT($A657)&amp;"#"&amp;COUNTIF('Zmiany planu'!$C$4:$C$1000,$A657),'Zmiany planu'!$L$4:$L$1000,0))="",0,INDEX('Zmiany planu'!$H$4:$H$1000,MATCH(INT($A657)&amp;"#"&amp;COUNTIF('Zmiany planu'!$C$4:$C$1000,$A657),'Zmiany planu'!$L$4:$L$1000,0))))</f>
        <v/>
      </c>
      <c r="N657" s="53" t="n"/>
      <c r="O657" s="53" t="n"/>
      <c r="P657" s="54" t="n"/>
      <c r="Q657" s="55" t="n"/>
      <c r="R657" s="56">
        <f>IF(AND(N(P657)&gt;0,N(Q657)&gt;0),Q657/P657,"")</f>
        <v/>
      </c>
      <c r="S657" s="53" t="n"/>
      <c r="T657" s="53" t="n"/>
      <c r="U657" s="44">
        <f>IF(OR(N(S657)=0,N('Ustawienia'!$B$19)=0),"",IFERROR("Z"&amp;MATCH(S657,'Ustawienia'!$C$23:$C$27,1),"&lt;Z1"))</f>
        <v/>
      </c>
      <c r="V657" s="53" t="n"/>
      <c r="W657" s="44">
        <f>IF(AND(N(V657)&gt;0,N(Q657)&gt;0),ROUND(V657*Q657*1440,0),"")</f>
        <v/>
      </c>
      <c r="X657" s="53" t="n"/>
      <c r="Y657" s="53" t="n"/>
      <c r="Z657" s="53" t="n"/>
      <c r="AA657" s="57" t="n"/>
      <c r="AB657" s="53" t="n"/>
      <c r="AC657" s="58" t="n"/>
      <c r="AD657" s="57" t="n"/>
      <c r="AE657" s="53" t="n"/>
      <c r="AF657" s="58" t="n"/>
      <c r="AG657" s="53" t="n"/>
      <c r="AH657" s="58" t="n"/>
      <c r="AI657" s="58" t="n"/>
      <c r="AJ657" s="48" t="n"/>
    </row>
    <row r="658" outlineLevel="1">
      <c r="A658" s="43" t="n">
        <v>46897</v>
      </c>
      <c r="B658" s="44">
        <f>CHOOSE(WEEKDAY(A658,2),"pon","wt","śr","czw","pt","sob","ndz")</f>
        <v/>
      </c>
      <c r="C658" s="45">
        <f>A658-WEEKDAY(A658,2)+1</f>
        <v/>
      </c>
      <c r="D658" s="44">
        <f>YEAR(A658)&amp;"-"&amp;TEXT(MONTH(A658),"00")</f>
        <v/>
      </c>
      <c r="E658" s="46" t="n"/>
      <c r="F658" s="46" t="n"/>
      <c r="G658" s="47" t="n"/>
      <c r="H658" s="48" t="n"/>
      <c r="I658" s="49" t="n"/>
      <c r="J658" s="47" t="n"/>
      <c r="K658" s="50">
        <f>IF(AND(H658="",I658="",COUNTIF('Zmiany planu'!$C$4:$C$1000,$A658)=0),"",1+COUNTIF('Zmiany planu'!$C$4:$C$1000,$A658))</f>
        <v/>
      </c>
      <c r="L658" s="51">
        <f>IF(COUNTIF('Zmiany planu'!$C$4:$C$1000,$A658)=0,IF(H658="","",H658),INDEX('Zmiany planu'!$G$4:$G$1000,MATCH(INT($A658)&amp;"#"&amp;COUNTIF('Zmiany planu'!$C$4:$C$1000,$A658),'Zmiany planu'!$L$4:$L$1000,0))&amp;"")</f>
        <v/>
      </c>
      <c r="M658" s="52">
        <f>IF(COUNTIF('Zmiany planu'!$C$4:$C$1000,$A658)=0,IF(I658="","",I658),IF(INDEX('Zmiany planu'!$H$4:$H$1000,MATCH(INT($A658)&amp;"#"&amp;COUNTIF('Zmiany planu'!$C$4:$C$1000,$A658),'Zmiany planu'!$L$4:$L$1000,0))="",0,INDEX('Zmiany planu'!$H$4:$H$1000,MATCH(INT($A658)&amp;"#"&amp;COUNTIF('Zmiany planu'!$C$4:$C$1000,$A658),'Zmiany planu'!$L$4:$L$1000,0))))</f>
        <v/>
      </c>
      <c r="N658" s="53" t="n"/>
      <c r="O658" s="53" t="n"/>
      <c r="P658" s="54" t="n"/>
      <c r="Q658" s="55" t="n"/>
      <c r="R658" s="56">
        <f>IF(AND(N(P658)&gt;0,N(Q658)&gt;0),Q658/P658,"")</f>
        <v/>
      </c>
      <c r="S658" s="53" t="n"/>
      <c r="T658" s="53" t="n"/>
      <c r="U658" s="44">
        <f>IF(OR(N(S658)=0,N('Ustawienia'!$B$19)=0),"",IFERROR("Z"&amp;MATCH(S658,'Ustawienia'!$C$23:$C$27,1),"&lt;Z1"))</f>
        <v/>
      </c>
      <c r="V658" s="53" t="n"/>
      <c r="W658" s="44">
        <f>IF(AND(N(V658)&gt;0,N(Q658)&gt;0),ROUND(V658*Q658*1440,0),"")</f>
        <v/>
      </c>
      <c r="X658" s="53" t="n"/>
      <c r="Y658" s="53" t="n"/>
      <c r="Z658" s="53" t="n"/>
      <c r="AA658" s="57" t="n"/>
      <c r="AB658" s="53" t="n"/>
      <c r="AC658" s="58" t="n"/>
      <c r="AD658" s="57" t="n"/>
      <c r="AE658" s="53" t="n"/>
      <c r="AF658" s="58" t="n"/>
      <c r="AG658" s="53" t="n"/>
      <c r="AH658" s="58" t="n"/>
      <c r="AI658" s="58" t="n"/>
      <c r="AJ658" s="48" t="n"/>
    </row>
    <row r="659" outlineLevel="1">
      <c r="A659" s="43" t="n">
        <v>46898</v>
      </c>
      <c r="B659" s="44">
        <f>CHOOSE(WEEKDAY(A659,2),"pon","wt","śr","czw","pt","sob","ndz")</f>
        <v/>
      </c>
      <c r="C659" s="45">
        <f>A659-WEEKDAY(A659,2)+1</f>
        <v/>
      </c>
      <c r="D659" s="44">
        <f>YEAR(A659)&amp;"-"&amp;TEXT(MONTH(A659),"00")</f>
        <v/>
      </c>
      <c r="E659" s="46" t="n"/>
      <c r="F659" s="46" t="n"/>
      <c r="G659" s="47" t="n"/>
      <c r="H659" s="48" t="n"/>
      <c r="I659" s="49" t="n"/>
      <c r="J659" s="47" t="n"/>
      <c r="K659" s="50">
        <f>IF(AND(H659="",I659="",COUNTIF('Zmiany planu'!$C$4:$C$1000,$A659)=0),"",1+COUNTIF('Zmiany planu'!$C$4:$C$1000,$A659))</f>
        <v/>
      </c>
      <c r="L659" s="51">
        <f>IF(COUNTIF('Zmiany planu'!$C$4:$C$1000,$A659)=0,IF(H659="","",H659),INDEX('Zmiany planu'!$G$4:$G$1000,MATCH(INT($A659)&amp;"#"&amp;COUNTIF('Zmiany planu'!$C$4:$C$1000,$A659),'Zmiany planu'!$L$4:$L$1000,0))&amp;"")</f>
        <v/>
      </c>
      <c r="M659" s="52">
        <f>IF(COUNTIF('Zmiany planu'!$C$4:$C$1000,$A659)=0,IF(I659="","",I659),IF(INDEX('Zmiany planu'!$H$4:$H$1000,MATCH(INT($A659)&amp;"#"&amp;COUNTIF('Zmiany planu'!$C$4:$C$1000,$A659),'Zmiany planu'!$L$4:$L$1000,0))="",0,INDEX('Zmiany planu'!$H$4:$H$1000,MATCH(INT($A659)&amp;"#"&amp;COUNTIF('Zmiany planu'!$C$4:$C$1000,$A659),'Zmiany planu'!$L$4:$L$1000,0))))</f>
        <v/>
      </c>
      <c r="N659" s="53" t="n"/>
      <c r="O659" s="53" t="n"/>
      <c r="P659" s="54" t="n"/>
      <c r="Q659" s="55" t="n"/>
      <c r="R659" s="56">
        <f>IF(AND(N(P659)&gt;0,N(Q659)&gt;0),Q659/P659,"")</f>
        <v/>
      </c>
      <c r="S659" s="53" t="n"/>
      <c r="T659" s="53" t="n"/>
      <c r="U659" s="44">
        <f>IF(OR(N(S659)=0,N('Ustawienia'!$B$19)=0),"",IFERROR("Z"&amp;MATCH(S659,'Ustawienia'!$C$23:$C$27,1),"&lt;Z1"))</f>
        <v/>
      </c>
      <c r="V659" s="53" t="n"/>
      <c r="W659" s="44">
        <f>IF(AND(N(V659)&gt;0,N(Q659)&gt;0),ROUND(V659*Q659*1440,0),"")</f>
        <v/>
      </c>
      <c r="X659" s="53" t="n"/>
      <c r="Y659" s="53" t="n"/>
      <c r="Z659" s="53" t="n"/>
      <c r="AA659" s="57" t="n"/>
      <c r="AB659" s="53" t="n"/>
      <c r="AC659" s="58" t="n"/>
      <c r="AD659" s="57" t="n"/>
      <c r="AE659" s="53" t="n"/>
      <c r="AF659" s="58" t="n"/>
      <c r="AG659" s="53" t="n"/>
      <c r="AH659" s="58" t="n"/>
      <c r="AI659" s="58" t="n"/>
      <c r="AJ659" s="48" t="n"/>
    </row>
    <row r="660" outlineLevel="1">
      <c r="A660" s="43" t="n">
        <v>46899</v>
      </c>
      <c r="B660" s="44">
        <f>CHOOSE(WEEKDAY(A660,2),"pon","wt","śr","czw","pt","sob","ndz")</f>
        <v/>
      </c>
      <c r="C660" s="45">
        <f>A660-WEEKDAY(A660,2)+1</f>
        <v/>
      </c>
      <c r="D660" s="44">
        <f>YEAR(A660)&amp;"-"&amp;TEXT(MONTH(A660),"00")</f>
        <v/>
      </c>
      <c r="E660" s="46" t="n"/>
      <c r="F660" s="46" t="n"/>
      <c r="G660" s="47" t="n"/>
      <c r="H660" s="48" t="n"/>
      <c r="I660" s="49" t="n"/>
      <c r="J660" s="47" t="n"/>
      <c r="K660" s="50">
        <f>IF(AND(H660="",I660="",COUNTIF('Zmiany planu'!$C$4:$C$1000,$A660)=0),"",1+COUNTIF('Zmiany planu'!$C$4:$C$1000,$A660))</f>
        <v/>
      </c>
      <c r="L660" s="51">
        <f>IF(COUNTIF('Zmiany planu'!$C$4:$C$1000,$A660)=0,IF(H660="","",H660),INDEX('Zmiany planu'!$G$4:$G$1000,MATCH(INT($A660)&amp;"#"&amp;COUNTIF('Zmiany planu'!$C$4:$C$1000,$A660),'Zmiany planu'!$L$4:$L$1000,0))&amp;"")</f>
        <v/>
      </c>
      <c r="M660" s="52">
        <f>IF(COUNTIF('Zmiany planu'!$C$4:$C$1000,$A660)=0,IF(I660="","",I660),IF(INDEX('Zmiany planu'!$H$4:$H$1000,MATCH(INT($A660)&amp;"#"&amp;COUNTIF('Zmiany planu'!$C$4:$C$1000,$A660),'Zmiany planu'!$L$4:$L$1000,0))="",0,INDEX('Zmiany planu'!$H$4:$H$1000,MATCH(INT($A660)&amp;"#"&amp;COUNTIF('Zmiany planu'!$C$4:$C$1000,$A660),'Zmiany planu'!$L$4:$L$1000,0))))</f>
        <v/>
      </c>
      <c r="N660" s="53" t="n"/>
      <c r="O660" s="53" t="n"/>
      <c r="P660" s="54" t="n"/>
      <c r="Q660" s="55" t="n"/>
      <c r="R660" s="56">
        <f>IF(AND(N(P660)&gt;0,N(Q660)&gt;0),Q660/P660,"")</f>
        <v/>
      </c>
      <c r="S660" s="53" t="n"/>
      <c r="T660" s="53" t="n"/>
      <c r="U660" s="44">
        <f>IF(OR(N(S660)=0,N('Ustawienia'!$B$19)=0),"",IFERROR("Z"&amp;MATCH(S660,'Ustawienia'!$C$23:$C$27,1),"&lt;Z1"))</f>
        <v/>
      </c>
      <c r="V660" s="53" t="n"/>
      <c r="W660" s="44">
        <f>IF(AND(N(V660)&gt;0,N(Q660)&gt;0),ROUND(V660*Q660*1440,0),"")</f>
        <v/>
      </c>
      <c r="X660" s="53" t="n"/>
      <c r="Y660" s="53" t="n"/>
      <c r="Z660" s="53" t="n"/>
      <c r="AA660" s="57" t="n"/>
      <c r="AB660" s="53" t="n"/>
      <c r="AC660" s="58" t="n"/>
      <c r="AD660" s="57" t="n"/>
      <c r="AE660" s="53" t="n"/>
      <c r="AF660" s="58" t="n"/>
      <c r="AG660" s="53" t="n"/>
      <c r="AH660" s="58" t="n"/>
      <c r="AI660" s="58" t="n"/>
      <c r="AJ660" s="48" t="n"/>
    </row>
    <row r="661" outlineLevel="1">
      <c r="A661" s="43" t="n">
        <v>46900</v>
      </c>
      <c r="B661" s="44">
        <f>CHOOSE(WEEKDAY(A661,2),"pon","wt","śr","czw","pt","sob","ndz")</f>
        <v/>
      </c>
      <c r="C661" s="45">
        <f>A661-WEEKDAY(A661,2)+1</f>
        <v/>
      </c>
      <c r="D661" s="44">
        <f>YEAR(A661)&amp;"-"&amp;TEXT(MONTH(A661),"00")</f>
        <v/>
      </c>
      <c r="E661" s="46" t="n"/>
      <c r="F661" s="46" t="n"/>
      <c r="G661" s="47" t="n"/>
      <c r="H661" s="48" t="n"/>
      <c r="I661" s="49" t="n"/>
      <c r="J661" s="47" t="n"/>
      <c r="K661" s="50">
        <f>IF(AND(H661="",I661="",COUNTIF('Zmiany planu'!$C$4:$C$1000,$A661)=0),"",1+COUNTIF('Zmiany planu'!$C$4:$C$1000,$A661))</f>
        <v/>
      </c>
      <c r="L661" s="51">
        <f>IF(COUNTIF('Zmiany planu'!$C$4:$C$1000,$A661)=0,IF(H661="","",H661),INDEX('Zmiany planu'!$G$4:$G$1000,MATCH(INT($A661)&amp;"#"&amp;COUNTIF('Zmiany planu'!$C$4:$C$1000,$A661),'Zmiany planu'!$L$4:$L$1000,0))&amp;"")</f>
        <v/>
      </c>
      <c r="M661" s="52">
        <f>IF(COUNTIF('Zmiany planu'!$C$4:$C$1000,$A661)=0,IF(I661="","",I661),IF(INDEX('Zmiany planu'!$H$4:$H$1000,MATCH(INT($A661)&amp;"#"&amp;COUNTIF('Zmiany planu'!$C$4:$C$1000,$A661),'Zmiany planu'!$L$4:$L$1000,0))="",0,INDEX('Zmiany planu'!$H$4:$H$1000,MATCH(INT($A661)&amp;"#"&amp;COUNTIF('Zmiany planu'!$C$4:$C$1000,$A661),'Zmiany planu'!$L$4:$L$1000,0))))</f>
        <v/>
      </c>
      <c r="N661" s="53" t="n"/>
      <c r="O661" s="53" t="n"/>
      <c r="P661" s="54" t="n"/>
      <c r="Q661" s="55" t="n"/>
      <c r="R661" s="56">
        <f>IF(AND(N(P661)&gt;0,N(Q661)&gt;0),Q661/P661,"")</f>
        <v/>
      </c>
      <c r="S661" s="53" t="n"/>
      <c r="T661" s="53" t="n"/>
      <c r="U661" s="44">
        <f>IF(OR(N(S661)=0,N('Ustawienia'!$B$19)=0),"",IFERROR("Z"&amp;MATCH(S661,'Ustawienia'!$C$23:$C$27,1),"&lt;Z1"))</f>
        <v/>
      </c>
      <c r="V661" s="53" t="n"/>
      <c r="W661" s="44">
        <f>IF(AND(N(V661)&gt;0,N(Q661)&gt;0),ROUND(V661*Q661*1440,0),"")</f>
        <v/>
      </c>
      <c r="X661" s="53" t="n"/>
      <c r="Y661" s="53" t="n"/>
      <c r="Z661" s="53" t="n"/>
      <c r="AA661" s="57" t="n"/>
      <c r="AB661" s="53" t="n"/>
      <c r="AC661" s="58" t="n"/>
      <c r="AD661" s="57" t="n"/>
      <c r="AE661" s="53" t="n"/>
      <c r="AF661" s="58" t="n"/>
      <c r="AG661" s="53" t="n"/>
      <c r="AH661" s="58" t="n"/>
      <c r="AI661" s="58" t="n"/>
      <c r="AJ661" s="48" t="n"/>
    </row>
    <row r="662" outlineLevel="1">
      <c r="A662" s="59" t="n">
        <v>46901</v>
      </c>
      <c r="B662" s="60">
        <f>CHOOSE(WEEKDAY(A662,2),"pon","wt","śr","czw","pt","sob","ndz")</f>
        <v/>
      </c>
      <c r="C662" s="61">
        <f>A662-WEEKDAY(A662,2)+1</f>
        <v/>
      </c>
      <c r="D662" s="60">
        <f>YEAR(A662)&amp;"-"&amp;TEXT(MONTH(A662),"00")</f>
        <v/>
      </c>
      <c r="E662" s="62">
        <f>SUMIFS($M$4:$M$1200,$C$4:$C$1200,$C662)</f>
        <v/>
      </c>
      <c r="F662" s="62">
        <f>SUMIFS($P$4:$P$1200,$C$4:$C$1200,$C662)</f>
        <v/>
      </c>
      <c r="G662" s="63" t="n"/>
      <c r="H662" s="64" t="n"/>
      <c r="I662" s="65" t="n"/>
      <c r="J662" s="63" t="n"/>
      <c r="K662" s="66">
        <f>IF(AND(H662="",I662="",COUNTIF('Zmiany planu'!$C$4:$C$1000,$A662)=0),"",1+COUNTIF('Zmiany planu'!$C$4:$C$1000,$A662))</f>
        <v/>
      </c>
      <c r="L662" s="67">
        <f>IF(COUNTIF('Zmiany planu'!$C$4:$C$1000,$A662)=0,IF(H662="","",H662),INDEX('Zmiany planu'!$G$4:$G$1000,MATCH(INT($A662)&amp;"#"&amp;COUNTIF('Zmiany planu'!$C$4:$C$1000,$A662),'Zmiany planu'!$L$4:$L$1000,0))&amp;"")</f>
        <v/>
      </c>
      <c r="M662" s="68">
        <f>IF(COUNTIF('Zmiany planu'!$C$4:$C$1000,$A662)=0,IF(I662="","",I662),IF(INDEX('Zmiany planu'!$H$4:$H$1000,MATCH(INT($A662)&amp;"#"&amp;COUNTIF('Zmiany planu'!$C$4:$C$1000,$A662),'Zmiany planu'!$L$4:$L$1000,0))="",0,INDEX('Zmiany planu'!$H$4:$H$1000,MATCH(INT($A662)&amp;"#"&amp;COUNTIF('Zmiany planu'!$C$4:$C$1000,$A662),'Zmiany planu'!$L$4:$L$1000,0))))</f>
        <v/>
      </c>
      <c r="N662" s="69" t="n"/>
      <c r="O662" s="69" t="n"/>
      <c r="P662" s="70" t="n"/>
      <c r="Q662" s="71" t="n"/>
      <c r="R662" s="72">
        <f>IF(AND(N(P662)&gt;0,N(Q662)&gt;0),Q662/P662,"")</f>
        <v/>
      </c>
      <c r="S662" s="69" t="n"/>
      <c r="T662" s="69" t="n"/>
      <c r="U662" s="60">
        <f>IF(OR(N(S662)=0,N('Ustawienia'!$B$19)=0),"",IFERROR("Z"&amp;MATCH(S662,'Ustawienia'!$C$23:$C$27,1),"&lt;Z1"))</f>
        <v/>
      </c>
      <c r="V662" s="69" t="n"/>
      <c r="W662" s="60">
        <f>IF(AND(N(V662)&gt;0,N(Q662)&gt;0),ROUND(V662*Q662*1440,0),"")</f>
        <v/>
      </c>
      <c r="X662" s="69" t="n"/>
      <c r="Y662" s="69" t="n"/>
      <c r="Z662" s="69" t="n"/>
      <c r="AA662" s="73" t="n"/>
      <c r="AB662" s="69" t="n"/>
      <c r="AC662" s="74" t="n"/>
      <c r="AD662" s="73" t="n"/>
      <c r="AE662" s="69" t="n"/>
      <c r="AF662" s="74" t="n"/>
      <c r="AG662" s="69" t="n"/>
      <c r="AH662" s="74" t="n"/>
      <c r="AI662" s="74" t="n"/>
      <c r="AJ662" s="64" t="n"/>
    </row>
    <row r="663" outlineLevel="1">
      <c r="A663" s="43" t="n">
        <v>46902</v>
      </c>
      <c r="B663" s="44">
        <f>CHOOSE(WEEKDAY(A663,2),"pon","wt","śr","czw","pt","sob","ndz")</f>
        <v/>
      </c>
      <c r="C663" s="45">
        <f>A663-WEEKDAY(A663,2)+1</f>
        <v/>
      </c>
      <c r="D663" s="44">
        <f>YEAR(A663)&amp;"-"&amp;TEXT(MONTH(A663),"00")</f>
        <v/>
      </c>
      <c r="E663" s="46" t="n"/>
      <c r="F663" s="46" t="n"/>
      <c r="G663" s="47" t="n"/>
      <c r="H663" s="48" t="n"/>
      <c r="I663" s="49" t="n"/>
      <c r="J663" s="47" t="n"/>
      <c r="K663" s="50">
        <f>IF(AND(H663="",I663="",COUNTIF('Zmiany planu'!$C$4:$C$1000,$A663)=0),"",1+COUNTIF('Zmiany planu'!$C$4:$C$1000,$A663))</f>
        <v/>
      </c>
      <c r="L663" s="51">
        <f>IF(COUNTIF('Zmiany planu'!$C$4:$C$1000,$A663)=0,IF(H663="","",H663),INDEX('Zmiany planu'!$G$4:$G$1000,MATCH(INT($A663)&amp;"#"&amp;COUNTIF('Zmiany planu'!$C$4:$C$1000,$A663),'Zmiany planu'!$L$4:$L$1000,0))&amp;"")</f>
        <v/>
      </c>
      <c r="M663" s="52">
        <f>IF(COUNTIF('Zmiany planu'!$C$4:$C$1000,$A663)=0,IF(I663="","",I663),IF(INDEX('Zmiany planu'!$H$4:$H$1000,MATCH(INT($A663)&amp;"#"&amp;COUNTIF('Zmiany planu'!$C$4:$C$1000,$A663),'Zmiany planu'!$L$4:$L$1000,0))="",0,INDEX('Zmiany planu'!$H$4:$H$1000,MATCH(INT($A663)&amp;"#"&amp;COUNTIF('Zmiany planu'!$C$4:$C$1000,$A663),'Zmiany planu'!$L$4:$L$1000,0))))</f>
        <v/>
      </c>
      <c r="N663" s="53" t="n"/>
      <c r="O663" s="53" t="n"/>
      <c r="P663" s="54" t="n"/>
      <c r="Q663" s="55" t="n"/>
      <c r="R663" s="56">
        <f>IF(AND(N(P663)&gt;0,N(Q663)&gt;0),Q663/P663,"")</f>
        <v/>
      </c>
      <c r="S663" s="53" t="n"/>
      <c r="T663" s="53" t="n"/>
      <c r="U663" s="44">
        <f>IF(OR(N(S663)=0,N('Ustawienia'!$B$19)=0),"",IFERROR("Z"&amp;MATCH(S663,'Ustawienia'!$C$23:$C$27,1),"&lt;Z1"))</f>
        <v/>
      </c>
      <c r="V663" s="53" t="n"/>
      <c r="W663" s="44">
        <f>IF(AND(N(V663)&gt;0,N(Q663)&gt;0),ROUND(V663*Q663*1440,0),"")</f>
        <v/>
      </c>
      <c r="X663" s="53" t="n"/>
      <c r="Y663" s="53" t="n"/>
      <c r="Z663" s="53" t="n"/>
      <c r="AA663" s="57" t="n"/>
      <c r="AB663" s="53" t="n"/>
      <c r="AC663" s="58" t="n"/>
      <c r="AD663" s="57" t="n"/>
      <c r="AE663" s="53" t="n"/>
      <c r="AF663" s="58" t="n"/>
      <c r="AG663" s="53" t="n"/>
      <c r="AH663" s="58" t="n"/>
      <c r="AI663" s="58" t="n"/>
      <c r="AJ663" s="48" t="n"/>
    </row>
    <row r="664" outlineLevel="1">
      <c r="A664" s="43" t="n">
        <v>46903</v>
      </c>
      <c r="B664" s="44">
        <f>CHOOSE(WEEKDAY(A664,2),"pon","wt","śr","czw","pt","sob","ndz")</f>
        <v/>
      </c>
      <c r="C664" s="45">
        <f>A664-WEEKDAY(A664,2)+1</f>
        <v/>
      </c>
      <c r="D664" s="44">
        <f>YEAR(A664)&amp;"-"&amp;TEXT(MONTH(A664),"00")</f>
        <v/>
      </c>
      <c r="E664" s="46" t="n"/>
      <c r="F664" s="46" t="n"/>
      <c r="G664" s="47" t="n"/>
      <c r="H664" s="48" t="n"/>
      <c r="I664" s="49" t="n"/>
      <c r="J664" s="47" t="n"/>
      <c r="K664" s="50">
        <f>IF(AND(H664="",I664="",COUNTIF('Zmiany planu'!$C$4:$C$1000,$A664)=0),"",1+COUNTIF('Zmiany planu'!$C$4:$C$1000,$A664))</f>
        <v/>
      </c>
      <c r="L664" s="51">
        <f>IF(COUNTIF('Zmiany planu'!$C$4:$C$1000,$A664)=0,IF(H664="","",H664),INDEX('Zmiany planu'!$G$4:$G$1000,MATCH(INT($A664)&amp;"#"&amp;COUNTIF('Zmiany planu'!$C$4:$C$1000,$A664),'Zmiany planu'!$L$4:$L$1000,0))&amp;"")</f>
        <v/>
      </c>
      <c r="M664" s="52">
        <f>IF(COUNTIF('Zmiany planu'!$C$4:$C$1000,$A664)=0,IF(I664="","",I664),IF(INDEX('Zmiany planu'!$H$4:$H$1000,MATCH(INT($A664)&amp;"#"&amp;COUNTIF('Zmiany planu'!$C$4:$C$1000,$A664),'Zmiany planu'!$L$4:$L$1000,0))="",0,INDEX('Zmiany planu'!$H$4:$H$1000,MATCH(INT($A664)&amp;"#"&amp;COUNTIF('Zmiany planu'!$C$4:$C$1000,$A664),'Zmiany planu'!$L$4:$L$1000,0))))</f>
        <v/>
      </c>
      <c r="N664" s="53" t="n"/>
      <c r="O664" s="53" t="n"/>
      <c r="P664" s="54" t="n"/>
      <c r="Q664" s="55" t="n"/>
      <c r="R664" s="56">
        <f>IF(AND(N(P664)&gt;0,N(Q664)&gt;0),Q664/P664,"")</f>
        <v/>
      </c>
      <c r="S664" s="53" t="n"/>
      <c r="T664" s="53" t="n"/>
      <c r="U664" s="44">
        <f>IF(OR(N(S664)=0,N('Ustawienia'!$B$19)=0),"",IFERROR("Z"&amp;MATCH(S664,'Ustawienia'!$C$23:$C$27,1),"&lt;Z1"))</f>
        <v/>
      </c>
      <c r="V664" s="53" t="n"/>
      <c r="W664" s="44">
        <f>IF(AND(N(V664)&gt;0,N(Q664)&gt;0),ROUND(V664*Q664*1440,0),"")</f>
        <v/>
      </c>
      <c r="X664" s="53" t="n"/>
      <c r="Y664" s="53" t="n"/>
      <c r="Z664" s="53" t="n"/>
      <c r="AA664" s="57" t="n"/>
      <c r="AB664" s="53" t="n"/>
      <c r="AC664" s="58" t="n"/>
      <c r="AD664" s="57" t="n"/>
      <c r="AE664" s="53" t="n"/>
      <c r="AF664" s="58" t="n"/>
      <c r="AG664" s="53" t="n"/>
      <c r="AH664" s="58" t="n"/>
      <c r="AI664" s="58" t="n"/>
      <c r="AJ664" s="48" t="n"/>
    </row>
    <row r="665" outlineLevel="1">
      <c r="A665" s="43" t="n">
        <v>46904</v>
      </c>
      <c r="B665" s="44">
        <f>CHOOSE(WEEKDAY(A665,2),"pon","wt","śr","czw","pt","sob","ndz")</f>
        <v/>
      </c>
      <c r="C665" s="45">
        <f>A665-WEEKDAY(A665,2)+1</f>
        <v/>
      </c>
      <c r="D665" s="44">
        <f>YEAR(A665)&amp;"-"&amp;TEXT(MONTH(A665),"00")</f>
        <v/>
      </c>
      <c r="E665" s="46" t="n"/>
      <c r="F665" s="46" t="n"/>
      <c r="G665" s="47" t="n"/>
      <c r="H665" s="48" t="n"/>
      <c r="I665" s="49" t="n"/>
      <c r="J665" s="47" t="n"/>
      <c r="K665" s="50">
        <f>IF(AND(H665="",I665="",COUNTIF('Zmiany planu'!$C$4:$C$1000,$A665)=0),"",1+COUNTIF('Zmiany planu'!$C$4:$C$1000,$A665))</f>
        <v/>
      </c>
      <c r="L665" s="51">
        <f>IF(COUNTIF('Zmiany planu'!$C$4:$C$1000,$A665)=0,IF(H665="","",H665),INDEX('Zmiany planu'!$G$4:$G$1000,MATCH(INT($A665)&amp;"#"&amp;COUNTIF('Zmiany planu'!$C$4:$C$1000,$A665),'Zmiany planu'!$L$4:$L$1000,0))&amp;"")</f>
        <v/>
      </c>
      <c r="M665" s="52">
        <f>IF(COUNTIF('Zmiany planu'!$C$4:$C$1000,$A665)=0,IF(I665="","",I665),IF(INDEX('Zmiany planu'!$H$4:$H$1000,MATCH(INT($A665)&amp;"#"&amp;COUNTIF('Zmiany planu'!$C$4:$C$1000,$A665),'Zmiany planu'!$L$4:$L$1000,0))="",0,INDEX('Zmiany planu'!$H$4:$H$1000,MATCH(INT($A665)&amp;"#"&amp;COUNTIF('Zmiany planu'!$C$4:$C$1000,$A665),'Zmiany planu'!$L$4:$L$1000,0))))</f>
        <v/>
      </c>
      <c r="N665" s="53" t="n"/>
      <c r="O665" s="53" t="n"/>
      <c r="P665" s="54" t="n"/>
      <c r="Q665" s="55" t="n"/>
      <c r="R665" s="56">
        <f>IF(AND(N(P665)&gt;0,N(Q665)&gt;0),Q665/P665,"")</f>
        <v/>
      </c>
      <c r="S665" s="53" t="n"/>
      <c r="T665" s="53" t="n"/>
      <c r="U665" s="44">
        <f>IF(OR(N(S665)=0,N('Ustawienia'!$B$19)=0),"",IFERROR("Z"&amp;MATCH(S665,'Ustawienia'!$C$23:$C$27,1),"&lt;Z1"))</f>
        <v/>
      </c>
      <c r="V665" s="53" t="n"/>
      <c r="W665" s="44">
        <f>IF(AND(N(V665)&gt;0,N(Q665)&gt;0),ROUND(V665*Q665*1440,0),"")</f>
        <v/>
      </c>
      <c r="X665" s="53" t="n"/>
      <c r="Y665" s="53" t="n"/>
      <c r="Z665" s="53" t="n"/>
      <c r="AA665" s="57" t="n"/>
      <c r="AB665" s="53" t="n"/>
      <c r="AC665" s="58" t="n"/>
      <c r="AD665" s="57" t="n"/>
      <c r="AE665" s="53" t="n"/>
      <c r="AF665" s="58" t="n"/>
      <c r="AG665" s="53" t="n"/>
      <c r="AH665" s="58" t="n"/>
      <c r="AI665" s="58" t="n"/>
      <c r="AJ665" s="48" t="n"/>
    </row>
    <row r="666" ht="22" customHeight="1">
      <c r="A666" s="40" t="inlineStr">
        <is>
          <t>06.2028</t>
        </is>
      </c>
      <c r="B666" s="40" t="n"/>
      <c r="C666" s="40" t="n"/>
      <c r="D666" s="40" t="inlineStr">
        <is>
          <t>2028-06</t>
        </is>
      </c>
      <c r="E666" s="41">
        <f>SUMIFS($M$4:$M$1200,$D$4:$D$1200,$D666)</f>
        <v/>
      </c>
      <c r="F666" s="41">
        <f>SUMIFS($P$4:$P$1200,$D$4:$D$1200,$D666)</f>
        <v/>
      </c>
      <c r="G666" s="40" t="n"/>
      <c r="H666" s="42" t="inlineStr">
        <is>
          <t>CZERWIEC 2028</t>
        </is>
      </c>
      <c r="I666" s="40" t="n"/>
      <c r="J666" s="40" t="n"/>
      <c r="K666" s="40" t="n"/>
      <c r="L666" s="40">
        <f>IF(E666&gt;0,"Realizacja miesiąca: "&amp;ROUND(F666/E666*100,0)&amp;"%  ·  treningi: "&amp;COUNTIFS($D$4:$D$1200,$D666,$P$4:$P$1200,"&gt;0")&amp;"  ·  zmiany planu: "&amp;COUNTIFS('Zmiany planu'!$M$4:$M$1000,$D666),"")</f>
        <v/>
      </c>
      <c r="M666" s="40" t="n"/>
      <c r="N666" s="40" t="n"/>
      <c r="O666" s="40" t="n"/>
      <c r="P666" s="40" t="n"/>
      <c r="Q666" s="40" t="n"/>
      <c r="R666" s="40" t="n"/>
      <c r="S666" s="40" t="n"/>
      <c r="T666" s="40" t="n"/>
      <c r="U666" s="40" t="n"/>
      <c r="V666" s="40" t="n"/>
      <c r="W666" s="40" t="n"/>
      <c r="X666" s="40" t="n"/>
      <c r="Y666" s="40" t="n"/>
      <c r="Z666" s="40" t="n"/>
      <c r="AA666" s="40" t="n"/>
      <c r="AB666" s="40" t="n"/>
      <c r="AC666" s="40" t="n"/>
      <c r="AD666" s="40" t="n"/>
      <c r="AE666" s="40" t="n"/>
      <c r="AF666" s="40" t="n"/>
      <c r="AG666" s="40" t="n"/>
      <c r="AH666" s="40" t="n"/>
      <c r="AI666" s="40" t="n"/>
      <c r="AJ666" s="40" t="n"/>
    </row>
    <row r="667" outlineLevel="1">
      <c r="A667" s="43" t="n">
        <v>46905</v>
      </c>
      <c r="B667" s="44">
        <f>CHOOSE(WEEKDAY(A667,2),"pon","wt","śr","czw","pt","sob","ndz")</f>
        <v/>
      </c>
      <c r="C667" s="45">
        <f>A667-WEEKDAY(A667,2)+1</f>
        <v/>
      </c>
      <c r="D667" s="44">
        <f>YEAR(A667)&amp;"-"&amp;TEXT(MONTH(A667),"00")</f>
        <v/>
      </c>
      <c r="E667" s="46" t="n"/>
      <c r="F667" s="46" t="n"/>
      <c r="G667" s="47" t="n"/>
      <c r="H667" s="48" t="n"/>
      <c r="I667" s="49" t="n"/>
      <c r="J667" s="47" t="n"/>
      <c r="K667" s="50">
        <f>IF(AND(H667="",I667="",COUNTIF('Zmiany planu'!$C$4:$C$1000,$A667)=0),"",1+COUNTIF('Zmiany planu'!$C$4:$C$1000,$A667))</f>
        <v/>
      </c>
      <c r="L667" s="51">
        <f>IF(COUNTIF('Zmiany planu'!$C$4:$C$1000,$A667)=0,IF(H667="","",H667),INDEX('Zmiany planu'!$G$4:$G$1000,MATCH(INT($A667)&amp;"#"&amp;COUNTIF('Zmiany planu'!$C$4:$C$1000,$A667),'Zmiany planu'!$L$4:$L$1000,0))&amp;"")</f>
        <v/>
      </c>
      <c r="M667" s="52">
        <f>IF(COUNTIF('Zmiany planu'!$C$4:$C$1000,$A667)=0,IF(I667="","",I667),IF(INDEX('Zmiany planu'!$H$4:$H$1000,MATCH(INT($A667)&amp;"#"&amp;COUNTIF('Zmiany planu'!$C$4:$C$1000,$A667),'Zmiany planu'!$L$4:$L$1000,0))="",0,INDEX('Zmiany planu'!$H$4:$H$1000,MATCH(INT($A667)&amp;"#"&amp;COUNTIF('Zmiany planu'!$C$4:$C$1000,$A667),'Zmiany planu'!$L$4:$L$1000,0))))</f>
        <v/>
      </c>
      <c r="N667" s="53" t="n"/>
      <c r="O667" s="53" t="n"/>
      <c r="P667" s="54" t="n"/>
      <c r="Q667" s="55" t="n"/>
      <c r="R667" s="56">
        <f>IF(AND(N(P667)&gt;0,N(Q667)&gt;0),Q667/P667,"")</f>
        <v/>
      </c>
      <c r="S667" s="53" t="n"/>
      <c r="T667" s="53" t="n"/>
      <c r="U667" s="44">
        <f>IF(OR(N(S667)=0,N('Ustawienia'!$B$19)=0),"",IFERROR("Z"&amp;MATCH(S667,'Ustawienia'!$C$23:$C$27,1),"&lt;Z1"))</f>
        <v/>
      </c>
      <c r="V667" s="53" t="n"/>
      <c r="W667" s="44">
        <f>IF(AND(N(V667)&gt;0,N(Q667)&gt;0),ROUND(V667*Q667*1440,0),"")</f>
        <v/>
      </c>
      <c r="X667" s="53" t="n"/>
      <c r="Y667" s="53" t="n"/>
      <c r="Z667" s="53" t="n"/>
      <c r="AA667" s="57" t="n"/>
      <c r="AB667" s="53" t="n"/>
      <c r="AC667" s="58" t="n"/>
      <c r="AD667" s="57" t="n"/>
      <c r="AE667" s="53" t="n"/>
      <c r="AF667" s="58" t="n"/>
      <c r="AG667" s="53" t="n"/>
      <c r="AH667" s="58" t="n"/>
      <c r="AI667" s="58" t="n"/>
      <c r="AJ667" s="48" t="n"/>
    </row>
    <row r="668" outlineLevel="1">
      <c r="A668" s="43" t="n">
        <v>46906</v>
      </c>
      <c r="B668" s="44">
        <f>CHOOSE(WEEKDAY(A668,2),"pon","wt","śr","czw","pt","sob","ndz")</f>
        <v/>
      </c>
      <c r="C668" s="45">
        <f>A668-WEEKDAY(A668,2)+1</f>
        <v/>
      </c>
      <c r="D668" s="44">
        <f>YEAR(A668)&amp;"-"&amp;TEXT(MONTH(A668),"00")</f>
        <v/>
      </c>
      <c r="E668" s="46" t="n"/>
      <c r="F668" s="46" t="n"/>
      <c r="G668" s="47" t="n"/>
      <c r="H668" s="48" t="n"/>
      <c r="I668" s="49" t="n"/>
      <c r="J668" s="47" t="n"/>
      <c r="K668" s="50">
        <f>IF(AND(H668="",I668="",COUNTIF('Zmiany planu'!$C$4:$C$1000,$A668)=0),"",1+COUNTIF('Zmiany planu'!$C$4:$C$1000,$A668))</f>
        <v/>
      </c>
      <c r="L668" s="51">
        <f>IF(COUNTIF('Zmiany planu'!$C$4:$C$1000,$A668)=0,IF(H668="","",H668),INDEX('Zmiany planu'!$G$4:$G$1000,MATCH(INT($A668)&amp;"#"&amp;COUNTIF('Zmiany planu'!$C$4:$C$1000,$A668),'Zmiany planu'!$L$4:$L$1000,0))&amp;"")</f>
        <v/>
      </c>
      <c r="M668" s="52">
        <f>IF(COUNTIF('Zmiany planu'!$C$4:$C$1000,$A668)=0,IF(I668="","",I668),IF(INDEX('Zmiany planu'!$H$4:$H$1000,MATCH(INT($A668)&amp;"#"&amp;COUNTIF('Zmiany planu'!$C$4:$C$1000,$A668),'Zmiany planu'!$L$4:$L$1000,0))="",0,INDEX('Zmiany planu'!$H$4:$H$1000,MATCH(INT($A668)&amp;"#"&amp;COUNTIF('Zmiany planu'!$C$4:$C$1000,$A668),'Zmiany planu'!$L$4:$L$1000,0))))</f>
        <v/>
      </c>
      <c r="N668" s="53" t="n"/>
      <c r="O668" s="53" t="n"/>
      <c r="P668" s="54" t="n"/>
      <c r="Q668" s="55" t="n"/>
      <c r="R668" s="56">
        <f>IF(AND(N(P668)&gt;0,N(Q668)&gt;0),Q668/P668,"")</f>
        <v/>
      </c>
      <c r="S668" s="53" t="n"/>
      <c r="T668" s="53" t="n"/>
      <c r="U668" s="44">
        <f>IF(OR(N(S668)=0,N('Ustawienia'!$B$19)=0),"",IFERROR("Z"&amp;MATCH(S668,'Ustawienia'!$C$23:$C$27,1),"&lt;Z1"))</f>
        <v/>
      </c>
      <c r="V668" s="53" t="n"/>
      <c r="W668" s="44">
        <f>IF(AND(N(V668)&gt;0,N(Q668)&gt;0),ROUND(V668*Q668*1440,0),"")</f>
        <v/>
      </c>
      <c r="X668" s="53" t="n"/>
      <c r="Y668" s="53" t="n"/>
      <c r="Z668" s="53" t="n"/>
      <c r="AA668" s="57" t="n"/>
      <c r="AB668" s="53" t="n"/>
      <c r="AC668" s="58" t="n"/>
      <c r="AD668" s="57" t="n"/>
      <c r="AE668" s="53" t="n"/>
      <c r="AF668" s="58" t="n"/>
      <c r="AG668" s="53" t="n"/>
      <c r="AH668" s="58" t="n"/>
      <c r="AI668" s="58" t="n"/>
      <c r="AJ668" s="48" t="n"/>
    </row>
    <row r="669" outlineLevel="1">
      <c r="A669" s="43" t="n">
        <v>46907</v>
      </c>
      <c r="B669" s="44">
        <f>CHOOSE(WEEKDAY(A669,2),"pon","wt","śr","czw","pt","sob","ndz")</f>
        <v/>
      </c>
      <c r="C669" s="45">
        <f>A669-WEEKDAY(A669,2)+1</f>
        <v/>
      </c>
      <c r="D669" s="44">
        <f>YEAR(A669)&amp;"-"&amp;TEXT(MONTH(A669),"00")</f>
        <v/>
      </c>
      <c r="E669" s="46" t="n"/>
      <c r="F669" s="46" t="n"/>
      <c r="G669" s="47" t="n"/>
      <c r="H669" s="48" t="n"/>
      <c r="I669" s="49" t="n"/>
      <c r="J669" s="47" t="n"/>
      <c r="K669" s="50">
        <f>IF(AND(H669="",I669="",COUNTIF('Zmiany planu'!$C$4:$C$1000,$A669)=0),"",1+COUNTIF('Zmiany planu'!$C$4:$C$1000,$A669))</f>
        <v/>
      </c>
      <c r="L669" s="51">
        <f>IF(COUNTIF('Zmiany planu'!$C$4:$C$1000,$A669)=0,IF(H669="","",H669),INDEX('Zmiany planu'!$G$4:$G$1000,MATCH(INT($A669)&amp;"#"&amp;COUNTIF('Zmiany planu'!$C$4:$C$1000,$A669),'Zmiany planu'!$L$4:$L$1000,0))&amp;"")</f>
        <v/>
      </c>
      <c r="M669" s="52">
        <f>IF(COUNTIF('Zmiany planu'!$C$4:$C$1000,$A669)=0,IF(I669="","",I669),IF(INDEX('Zmiany planu'!$H$4:$H$1000,MATCH(INT($A669)&amp;"#"&amp;COUNTIF('Zmiany planu'!$C$4:$C$1000,$A669),'Zmiany planu'!$L$4:$L$1000,0))="",0,INDEX('Zmiany planu'!$H$4:$H$1000,MATCH(INT($A669)&amp;"#"&amp;COUNTIF('Zmiany planu'!$C$4:$C$1000,$A669),'Zmiany planu'!$L$4:$L$1000,0))))</f>
        <v/>
      </c>
      <c r="N669" s="53" t="n"/>
      <c r="O669" s="53" t="n"/>
      <c r="P669" s="54" t="n"/>
      <c r="Q669" s="55" t="n"/>
      <c r="R669" s="56">
        <f>IF(AND(N(P669)&gt;0,N(Q669)&gt;0),Q669/P669,"")</f>
        <v/>
      </c>
      <c r="S669" s="53" t="n"/>
      <c r="T669" s="53" t="n"/>
      <c r="U669" s="44">
        <f>IF(OR(N(S669)=0,N('Ustawienia'!$B$19)=0),"",IFERROR("Z"&amp;MATCH(S669,'Ustawienia'!$C$23:$C$27,1),"&lt;Z1"))</f>
        <v/>
      </c>
      <c r="V669" s="53" t="n"/>
      <c r="W669" s="44">
        <f>IF(AND(N(V669)&gt;0,N(Q669)&gt;0),ROUND(V669*Q669*1440,0),"")</f>
        <v/>
      </c>
      <c r="X669" s="53" t="n"/>
      <c r="Y669" s="53" t="n"/>
      <c r="Z669" s="53" t="n"/>
      <c r="AA669" s="57" t="n"/>
      <c r="AB669" s="53" t="n"/>
      <c r="AC669" s="58" t="n"/>
      <c r="AD669" s="57" t="n"/>
      <c r="AE669" s="53" t="n"/>
      <c r="AF669" s="58" t="n"/>
      <c r="AG669" s="53" t="n"/>
      <c r="AH669" s="58" t="n"/>
      <c r="AI669" s="58" t="n"/>
      <c r="AJ669" s="48" t="n"/>
    </row>
    <row r="670" outlineLevel="1">
      <c r="A670" s="59" t="n">
        <v>46908</v>
      </c>
      <c r="B670" s="60">
        <f>CHOOSE(WEEKDAY(A670,2),"pon","wt","śr","czw","pt","sob","ndz")</f>
        <v/>
      </c>
      <c r="C670" s="61">
        <f>A670-WEEKDAY(A670,2)+1</f>
        <v/>
      </c>
      <c r="D670" s="60">
        <f>YEAR(A670)&amp;"-"&amp;TEXT(MONTH(A670),"00")</f>
        <v/>
      </c>
      <c r="E670" s="62">
        <f>SUMIFS($M$4:$M$1200,$C$4:$C$1200,$C670)</f>
        <v/>
      </c>
      <c r="F670" s="62">
        <f>SUMIFS($P$4:$P$1200,$C$4:$C$1200,$C670)</f>
        <v/>
      </c>
      <c r="G670" s="63" t="n"/>
      <c r="H670" s="64" t="n"/>
      <c r="I670" s="65" t="n"/>
      <c r="J670" s="63" t="n"/>
      <c r="K670" s="66">
        <f>IF(AND(H670="",I670="",COUNTIF('Zmiany planu'!$C$4:$C$1000,$A670)=0),"",1+COUNTIF('Zmiany planu'!$C$4:$C$1000,$A670))</f>
        <v/>
      </c>
      <c r="L670" s="67">
        <f>IF(COUNTIF('Zmiany planu'!$C$4:$C$1000,$A670)=0,IF(H670="","",H670),INDEX('Zmiany planu'!$G$4:$G$1000,MATCH(INT($A670)&amp;"#"&amp;COUNTIF('Zmiany planu'!$C$4:$C$1000,$A670),'Zmiany planu'!$L$4:$L$1000,0))&amp;"")</f>
        <v/>
      </c>
      <c r="M670" s="68">
        <f>IF(COUNTIF('Zmiany planu'!$C$4:$C$1000,$A670)=0,IF(I670="","",I670),IF(INDEX('Zmiany planu'!$H$4:$H$1000,MATCH(INT($A670)&amp;"#"&amp;COUNTIF('Zmiany planu'!$C$4:$C$1000,$A670),'Zmiany planu'!$L$4:$L$1000,0))="",0,INDEX('Zmiany planu'!$H$4:$H$1000,MATCH(INT($A670)&amp;"#"&amp;COUNTIF('Zmiany planu'!$C$4:$C$1000,$A670),'Zmiany planu'!$L$4:$L$1000,0))))</f>
        <v/>
      </c>
      <c r="N670" s="69" t="n"/>
      <c r="O670" s="69" t="n"/>
      <c r="P670" s="70" t="n"/>
      <c r="Q670" s="71" t="n"/>
      <c r="R670" s="72">
        <f>IF(AND(N(P670)&gt;0,N(Q670)&gt;0),Q670/P670,"")</f>
        <v/>
      </c>
      <c r="S670" s="69" t="n"/>
      <c r="T670" s="69" t="n"/>
      <c r="U670" s="60">
        <f>IF(OR(N(S670)=0,N('Ustawienia'!$B$19)=0),"",IFERROR("Z"&amp;MATCH(S670,'Ustawienia'!$C$23:$C$27,1),"&lt;Z1"))</f>
        <v/>
      </c>
      <c r="V670" s="69" t="n"/>
      <c r="W670" s="60">
        <f>IF(AND(N(V670)&gt;0,N(Q670)&gt;0),ROUND(V670*Q670*1440,0),"")</f>
        <v/>
      </c>
      <c r="X670" s="69" t="n"/>
      <c r="Y670" s="69" t="n"/>
      <c r="Z670" s="69" t="n"/>
      <c r="AA670" s="73" t="n"/>
      <c r="AB670" s="69" t="n"/>
      <c r="AC670" s="74" t="n"/>
      <c r="AD670" s="73" t="n"/>
      <c r="AE670" s="69" t="n"/>
      <c r="AF670" s="74" t="n"/>
      <c r="AG670" s="69" t="n"/>
      <c r="AH670" s="74" t="n"/>
      <c r="AI670" s="74" t="n"/>
      <c r="AJ670" s="64" t="n"/>
    </row>
    <row r="671" outlineLevel="1">
      <c r="A671" s="43" t="n">
        <v>46909</v>
      </c>
      <c r="B671" s="44">
        <f>CHOOSE(WEEKDAY(A671,2),"pon","wt","śr","czw","pt","sob","ndz")</f>
        <v/>
      </c>
      <c r="C671" s="45">
        <f>A671-WEEKDAY(A671,2)+1</f>
        <v/>
      </c>
      <c r="D671" s="44">
        <f>YEAR(A671)&amp;"-"&amp;TEXT(MONTH(A671),"00")</f>
        <v/>
      </c>
      <c r="E671" s="46" t="n"/>
      <c r="F671" s="46" t="n"/>
      <c r="G671" s="47" t="n"/>
      <c r="H671" s="48" t="n"/>
      <c r="I671" s="49" t="n"/>
      <c r="J671" s="47" t="n"/>
      <c r="K671" s="50">
        <f>IF(AND(H671="",I671="",COUNTIF('Zmiany planu'!$C$4:$C$1000,$A671)=0),"",1+COUNTIF('Zmiany planu'!$C$4:$C$1000,$A671))</f>
        <v/>
      </c>
      <c r="L671" s="51">
        <f>IF(COUNTIF('Zmiany planu'!$C$4:$C$1000,$A671)=0,IF(H671="","",H671),INDEX('Zmiany planu'!$G$4:$G$1000,MATCH(INT($A671)&amp;"#"&amp;COUNTIF('Zmiany planu'!$C$4:$C$1000,$A671),'Zmiany planu'!$L$4:$L$1000,0))&amp;"")</f>
        <v/>
      </c>
      <c r="M671" s="52">
        <f>IF(COUNTIF('Zmiany planu'!$C$4:$C$1000,$A671)=0,IF(I671="","",I671),IF(INDEX('Zmiany planu'!$H$4:$H$1000,MATCH(INT($A671)&amp;"#"&amp;COUNTIF('Zmiany planu'!$C$4:$C$1000,$A671),'Zmiany planu'!$L$4:$L$1000,0))="",0,INDEX('Zmiany planu'!$H$4:$H$1000,MATCH(INT($A671)&amp;"#"&amp;COUNTIF('Zmiany planu'!$C$4:$C$1000,$A671),'Zmiany planu'!$L$4:$L$1000,0))))</f>
        <v/>
      </c>
      <c r="N671" s="53" t="n"/>
      <c r="O671" s="53" t="n"/>
      <c r="P671" s="54" t="n"/>
      <c r="Q671" s="55" t="n"/>
      <c r="R671" s="56">
        <f>IF(AND(N(P671)&gt;0,N(Q671)&gt;0),Q671/P671,"")</f>
        <v/>
      </c>
      <c r="S671" s="53" t="n"/>
      <c r="T671" s="53" t="n"/>
      <c r="U671" s="44">
        <f>IF(OR(N(S671)=0,N('Ustawienia'!$B$19)=0),"",IFERROR("Z"&amp;MATCH(S671,'Ustawienia'!$C$23:$C$27,1),"&lt;Z1"))</f>
        <v/>
      </c>
      <c r="V671" s="53" t="n"/>
      <c r="W671" s="44">
        <f>IF(AND(N(V671)&gt;0,N(Q671)&gt;0),ROUND(V671*Q671*1440,0),"")</f>
        <v/>
      </c>
      <c r="X671" s="53" t="n"/>
      <c r="Y671" s="53" t="n"/>
      <c r="Z671" s="53" t="n"/>
      <c r="AA671" s="57" t="n"/>
      <c r="AB671" s="53" t="n"/>
      <c r="AC671" s="58" t="n"/>
      <c r="AD671" s="57" t="n"/>
      <c r="AE671" s="53" t="n"/>
      <c r="AF671" s="58" t="n"/>
      <c r="AG671" s="53" t="n"/>
      <c r="AH671" s="58" t="n"/>
      <c r="AI671" s="58" t="n"/>
      <c r="AJ671" s="48" t="n"/>
    </row>
    <row r="672" outlineLevel="1">
      <c r="A672" s="43" t="n">
        <v>46910</v>
      </c>
      <c r="B672" s="44">
        <f>CHOOSE(WEEKDAY(A672,2),"pon","wt","śr","czw","pt","sob","ndz")</f>
        <v/>
      </c>
      <c r="C672" s="45">
        <f>A672-WEEKDAY(A672,2)+1</f>
        <v/>
      </c>
      <c r="D672" s="44">
        <f>YEAR(A672)&amp;"-"&amp;TEXT(MONTH(A672),"00")</f>
        <v/>
      </c>
      <c r="E672" s="46" t="n"/>
      <c r="F672" s="46" t="n"/>
      <c r="G672" s="47" t="n"/>
      <c r="H672" s="48" t="n"/>
      <c r="I672" s="49" t="n"/>
      <c r="J672" s="47" t="n"/>
      <c r="K672" s="50">
        <f>IF(AND(H672="",I672="",COUNTIF('Zmiany planu'!$C$4:$C$1000,$A672)=0),"",1+COUNTIF('Zmiany planu'!$C$4:$C$1000,$A672))</f>
        <v/>
      </c>
      <c r="L672" s="51">
        <f>IF(COUNTIF('Zmiany planu'!$C$4:$C$1000,$A672)=0,IF(H672="","",H672),INDEX('Zmiany planu'!$G$4:$G$1000,MATCH(INT($A672)&amp;"#"&amp;COUNTIF('Zmiany planu'!$C$4:$C$1000,$A672),'Zmiany planu'!$L$4:$L$1000,0))&amp;"")</f>
        <v/>
      </c>
      <c r="M672" s="52">
        <f>IF(COUNTIF('Zmiany planu'!$C$4:$C$1000,$A672)=0,IF(I672="","",I672),IF(INDEX('Zmiany planu'!$H$4:$H$1000,MATCH(INT($A672)&amp;"#"&amp;COUNTIF('Zmiany planu'!$C$4:$C$1000,$A672),'Zmiany planu'!$L$4:$L$1000,0))="",0,INDEX('Zmiany planu'!$H$4:$H$1000,MATCH(INT($A672)&amp;"#"&amp;COUNTIF('Zmiany planu'!$C$4:$C$1000,$A672),'Zmiany planu'!$L$4:$L$1000,0))))</f>
        <v/>
      </c>
      <c r="N672" s="53" t="n"/>
      <c r="O672" s="53" t="n"/>
      <c r="P672" s="54" t="n"/>
      <c r="Q672" s="55" t="n"/>
      <c r="R672" s="56">
        <f>IF(AND(N(P672)&gt;0,N(Q672)&gt;0),Q672/P672,"")</f>
        <v/>
      </c>
      <c r="S672" s="53" t="n"/>
      <c r="T672" s="53" t="n"/>
      <c r="U672" s="44">
        <f>IF(OR(N(S672)=0,N('Ustawienia'!$B$19)=0),"",IFERROR("Z"&amp;MATCH(S672,'Ustawienia'!$C$23:$C$27,1),"&lt;Z1"))</f>
        <v/>
      </c>
      <c r="V672" s="53" t="n"/>
      <c r="W672" s="44">
        <f>IF(AND(N(V672)&gt;0,N(Q672)&gt;0),ROUND(V672*Q672*1440,0),"")</f>
        <v/>
      </c>
      <c r="X672" s="53" t="n"/>
      <c r="Y672" s="53" t="n"/>
      <c r="Z672" s="53" t="n"/>
      <c r="AA672" s="57" t="n"/>
      <c r="AB672" s="53" t="n"/>
      <c r="AC672" s="58" t="n"/>
      <c r="AD672" s="57" t="n"/>
      <c r="AE672" s="53" t="n"/>
      <c r="AF672" s="58" t="n"/>
      <c r="AG672" s="53" t="n"/>
      <c r="AH672" s="58" t="n"/>
      <c r="AI672" s="58" t="n"/>
      <c r="AJ672" s="48" t="n"/>
    </row>
    <row r="673" outlineLevel="1">
      <c r="A673" s="43" t="n">
        <v>46911</v>
      </c>
      <c r="B673" s="44">
        <f>CHOOSE(WEEKDAY(A673,2),"pon","wt","śr","czw","pt","sob","ndz")</f>
        <v/>
      </c>
      <c r="C673" s="45">
        <f>A673-WEEKDAY(A673,2)+1</f>
        <v/>
      </c>
      <c r="D673" s="44">
        <f>YEAR(A673)&amp;"-"&amp;TEXT(MONTH(A673),"00")</f>
        <v/>
      </c>
      <c r="E673" s="46" t="n"/>
      <c r="F673" s="46" t="n"/>
      <c r="G673" s="47" t="n"/>
      <c r="H673" s="48" t="n"/>
      <c r="I673" s="49" t="n"/>
      <c r="J673" s="47" t="n"/>
      <c r="K673" s="50">
        <f>IF(AND(H673="",I673="",COUNTIF('Zmiany planu'!$C$4:$C$1000,$A673)=0),"",1+COUNTIF('Zmiany planu'!$C$4:$C$1000,$A673))</f>
        <v/>
      </c>
      <c r="L673" s="51">
        <f>IF(COUNTIF('Zmiany planu'!$C$4:$C$1000,$A673)=0,IF(H673="","",H673),INDEX('Zmiany planu'!$G$4:$G$1000,MATCH(INT($A673)&amp;"#"&amp;COUNTIF('Zmiany planu'!$C$4:$C$1000,$A673),'Zmiany planu'!$L$4:$L$1000,0))&amp;"")</f>
        <v/>
      </c>
      <c r="M673" s="52">
        <f>IF(COUNTIF('Zmiany planu'!$C$4:$C$1000,$A673)=0,IF(I673="","",I673),IF(INDEX('Zmiany planu'!$H$4:$H$1000,MATCH(INT($A673)&amp;"#"&amp;COUNTIF('Zmiany planu'!$C$4:$C$1000,$A673),'Zmiany planu'!$L$4:$L$1000,0))="",0,INDEX('Zmiany planu'!$H$4:$H$1000,MATCH(INT($A673)&amp;"#"&amp;COUNTIF('Zmiany planu'!$C$4:$C$1000,$A673),'Zmiany planu'!$L$4:$L$1000,0))))</f>
        <v/>
      </c>
      <c r="N673" s="53" t="n"/>
      <c r="O673" s="53" t="n"/>
      <c r="P673" s="54" t="n"/>
      <c r="Q673" s="55" t="n"/>
      <c r="R673" s="56">
        <f>IF(AND(N(P673)&gt;0,N(Q673)&gt;0),Q673/P673,"")</f>
        <v/>
      </c>
      <c r="S673" s="53" t="n"/>
      <c r="T673" s="53" t="n"/>
      <c r="U673" s="44">
        <f>IF(OR(N(S673)=0,N('Ustawienia'!$B$19)=0),"",IFERROR("Z"&amp;MATCH(S673,'Ustawienia'!$C$23:$C$27,1),"&lt;Z1"))</f>
        <v/>
      </c>
      <c r="V673" s="53" t="n"/>
      <c r="W673" s="44">
        <f>IF(AND(N(V673)&gt;0,N(Q673)&gt;0),ROUND(V673*Q673*1440,0),"")</f>
        <v/>
      </c>
      <c r="X673" s="53" t="n"/>
      <c r="Y673" s="53" t="n"/>
      <c r="Z673" s="53" t="n"/>
      <c r="AA673" s="57" t="n"/>
      <c r="AB673" s="53" t="n"/>
      <c r="AC673" s="58" t="n"/>
      <c r="AD673" s="57" t="n"/>
      <c r="AE673" s="53" t="n"/>
      <c r="AF673" s="58" t="n"/>
      <c r="AG673" s="53" t="n"/>
      <c r="AH673" s="58" t="n"/>
      <c r="AI673" s="58" t="n"/>
      <c r="AJ673" s="48" t="n"/>
    </row>
    <row r="674" outlineLevel="1">
      <c r="A674" s="43" t="n">
        <v>46912</v>
      </c>
      <c r="B674" s="44">
        <f>CHOOSE(WEEKDAY(A674,2),"pon","wt","śr","czw","pt","sob","ndz")</f>
        <v/>
      </c>
      <c r="C674" s="45">
        <f>A674-WEEKDAY(A674,2)+1</f>
        <v/>
      </c>
      <c r="D674" s="44">
        <f>YEAR(A674)&amp;"-"&amp;TEXT(MONTH(A674),"00")</f>
        <v/>
      </c>
      <c r="E674" s="46" t="n"/>
      <c r="F674" s="46" t="n"/>
      <c r="G674" s="47" t="n"/>
      <c r="H674" s="48" t="n"/>
      <c r="I674" s="49" t="n"/>
      <c r="J674" s="47" t="n"/>
      <c r="K674" s="50">
        <f>IF(AND(H674="",I674="",COUNTIF('Zmiany planu'!$C$4:$C$1000,$A674)=0),"",1+COUNTIF('Zmiany planu'!$C$4:$C$1000,$A674))</f>
        <v/>
      </c>
      <c r="L674" s="51">
        <f>IF(COUNTIF('Zmiany planu'!$C$4:$C$1000,$A674)=0,IF(H674="","",H674),INDEX('Zmiany planu'!$G$4:$G$1000,MATCH(INT($A674)&amp;"#"&amp;COUNTIF('Zmiany planu'!$C$4:$C$1000,$A674),'Zmiany planu'!$L$4:$L$1000,0))&amp;"")</f>
        <v/>
      </c>
      <c r="M674" s="52">
        <f>IF(COUNTIF('Zmiany planu'!$C$4:$C$1000,$A674)=0,IF(I674="","",I674),IF(INDEX('Zmiany planu'!$H$4:$H$1000,MATCH(INT($A674)&amp;"#"&amp;COUNTIF('Zmiany planu'!$C$4:$C$1000,$A674),'Zmiany planu'!$L$4:$L$1000,0))="",0,INDEX('Zmiany planu'!$H$4:$H$1000,MATCH(INT($A674)&amp;"#"&amp;COUNTIF('Zmiany planu'!$C$4:$C$1000,$A674),'Zmiany planu'!$L$4:$L$1000,0))))</f>
        <v/>
      </c>
      <c r="N674" s="53" t="n"/>
      <c r="O674" s="53" t="n"/>
      <c r="P674" s="54" t="n"/>
      <c r="Q674" s="55" t="n"/>
      <c r="R674" s="56">
        <f>IF(AND(N(P674)&gt;0,N(Q674)&gt;0),Q674/P674,"")</f>
        <v/>
      </c>
      <c r="S674" s="53" t="n"/>
      <c r="T674" s="53" t="n"/>
      <c r="U674" s="44">
        <f>IF(OR(N(S674)=0,N('Ustawienia'!$B$19)=0),"",IFERROR("Z"&amp;MATCH(S674,'Ustawienia'!$C$23:$C$27,1),"&lt;Z1"))</f>
        <v/>
      </c>
      <c r="V674" s="53" t="n"/>
      <c r="W674" s="44">
        <f>IF(AND(N(V674)&gt;0,N(Q674)&gt;0),ROUND(V674*Q674*1440,0),"")</f>
        <v/>
      </c>
      <c r="X674" s="53" t="n"/>
      <c r="Y674" s="53" t="n"/>
      <c r="Z674" s="53" t="n"/>
      <c r="AA674" s="57" t="n"/>
      <c r="AB674" s="53" t="n"/>
      <c r="AC674" s="58" t="n"/>
      <c r="AD674" s="57" t="n"/>
      <c r="AE674" s="53" t="n"/>
      <c r="AF674" s="58" t="n"/>
      <c r="AG674" s="53" t="n"/>
      <c r="AH674" s="58" t="n"/>
      <c r="AI674" s="58" t="n"/>
      <c r="AJ674" s="48" t="n"/>
    </row>
    <row r="675" outlineLevel="1">
      <c r="A675" s="43" t="n">
        <v>46913</v>
      </c>
      <c r="B675" s="44">
        <f>CHOOSE(WEEKDAY(A675,2),"pon","wt","śr","czw","pt","sob","ndz")</f>
        <v/>
      </c>
      <c r="C675" s="45">
        <f>A675-WEEKDAY(A675,2)+1</f>
        <v/>
      </c>
      <c r="D675" s="44">
        <f>YEAR(A675)&amp;"-"&amp;TEXT(MONTH(A675),"00")</f>
        <v/>
      </c>
      <c r="E675" s="46" t="n"/>
      <c r="F675" s="46" t="n"/>
      <c r="G675" s="47" t="n"/>
      <c r="H675" s="48" t="n"/>
      <c r="I675" s="49" t="n"/>
      <c r="J675" s="47" t="n"/>
      <c r="K675" s="50">
        <f>IF(AND(H675="",I675="",COUNTIF('Zmiany planu'!$C$4:$C$1000,$A675)=0),"",1+COUNTIF('Zmiany planu'!$C$4:$C$1000,$A675))</f>
        <v/>
      </c>
      <c r="L675" s="51">
        <f>IF(COUNTIF('Zmiany planu'!$C$4:$C$1000,$A675)=0,IF(H675="","",H675),INDEX('Zmiany planu'!$G$4:$G$1000,MATCH(INT($A675)&amp;"#"&amp;COUNTIF('Zmiany planu'!$C$4:$C$1000,$A675),'Zmiany planu'!$L$4:$L$1000,0))&amp;"")</f>
        <v/>
      </c>
      <c r="M675" s="52">
        <f>IF(COUNTIF('Zmiany planu'!$C$4:$C$1000,$A675)=0,IF(I675="","",I675),IF(INDEX('Zmiany planu'!$H$4:$H$1000,MATCH(INT($A675)&amp;"#"&amp;COUNTIF('Zmiany planu'!$C$4:$C$1000,$A675),'Zmiany planu'!$L$4:$L$1000,0))="",0,INDEX('Zmiany planu'!$H$4:$H$1000,MATCH(INT($A675)&amp;"#"&amp;COUNTIF('Zmiany planu'!$C$4:$C$1000,$A675),'Zmiany planu'!$L$4:$L$1000,0))))</f>
        <v/>
      </c>
      <c r="N675" s="53" t="n"/>
      <c r="O675" s="53" t="n"/>
      <c r="P675" s="54" t="n"/>
      <c r="Q675" s="55" t="n"/>
      <c r="R675" s="56">
        <f>IF(AND(N(P675)&gt;0,N(Q675)&gt;0),Q675/P675,"")</f>
        <v/>
      </c>
      <c r="S675" s="53" t="n"/>
      <c r="T675" s="53" t="n"/>
      <c r="U675" s="44">
        <f>IF(OR(N(S675)=0,N('Ustawienia'!$B$19)=0),"",IFERROR("Z"&amp;MATCH(S675,'Ustawienia'!$C$23:$C$27,1),"&lt;Z1"))</f>
        <v/>
      </c>
      <c r="V675" s="53" t="n"/>
      <c r="W675" s="44">
        <f>IF(AND(N(V675)&gt;0,N(Q675)&gt;0),ROUND(V675*Q675*1440,0),"")</f>
        <v/>
      </c>
      <c r="X675" s="53" t="n"/>
      <c r="Y675" s="53" t="n"/>
      <c r="Z675" s="53" t="n"/>
      <c r="AA675" s="57" t="n"/>
      <c r="AB675" s="53" t="n"/>
      <c r="AC675" s="58" t="n"/>
      <c r="AD675" s="57" t="n"/>
      <c r="AE675" s="53" t="n"/>
      <c r="AF675" s="58" t="n"/>
      <c r="AG675" s="53" t="n"/>
      <c r="AH675" s="58" t="n"/>
      <c r="AI675" s="58" t="n"/>
      <c r="AJ675" s="48" t="n"/>
    </row>
    <row r="676" outlineLevel="1">
      <c r="A676" s="43" t="n">
        <v>46914</v>
      </c>
      <c r="B676" s="44">
        <f>CHOOSE(WEEKDAY(A676,2),"pon","wt","śr","czw","pt","sob","ndz")</f>
        <v/>
      </c>
      <c r="C676" s="45">
        <f>A676-WEEKDAY(A676,2)+1</f>
        <v/>
      </c>
      <c r="D676" s="44">
        <f>YEAR(A676)&amp;"-"&amp;TEXT(MONTH(A676),"00")</f>
        <v/>
      </c>
      <c r="E676" s="46" t="n"/>
      <c r="F676" s="46" t="n"/>
      <c r="G676" s="47" t="n"/>
      <c r="H676" s="48" t="n"/>
      <c r="I676" s="49" t="n"/>
      <c r="J676" s="47" t="n"/>
      <c r="K676" s="50">
        <f>IF(AND(H676="",I676="",COUNTIF('Zmiany planu'!$C$4:$C$1000,$A676)=0),"",1+COUNTIF('Zmiany planu'!$C$4:$C$1000,$A676))</f>
        <v/>
      </c>
      <c r="L676" s="51">
        <f>IF(COUNTIF('Zmiany planu'!$C$4:$C$1000,$A676)=0,IF(H676="","",H676),INDEX('Zmiany planu'!$G$4:$G$1000,MATCH(INT($A676)&amp;"#"&amp;COUNTIF('Zmiany planu'!$C$4:$C$1000,$A676),'Zmiany planu'!$L$4:$L$1000,0))&amp;"")</f>
        <v/>
      </c>
      <c r="M676" s="52">
        <f>IF(COUNTIF('Zmiany planu'!$C$4:$C$1000,$A676)=0,IF(I676="","",I676),IF(INDEX('Zmiany planu'!$H$4:$H$1000,MATCH(INT($A676)&amp;"#"&amp;COUNTIF('Zmiany planu'!$C$4:$C$1000,$A676),'Zmiany planu'!$L$4:$L$1000,0))="",0,INDEX('Zmiany planu'!$H$4:$H$1000,MATCH(INT($A676)&amp;"#"&amp;COUNTIF('Zmiany planu'!$C$4:$C$1000,$A676),'Zmiany planu'!$L$4:$L$1000,0))))</f>
        <v/>
      </c>
      <c r="N676" s="53" t="n"/>
      <c r="O676" s="53" t="n"/>
      <c r="P676" s="54" t="n"/>
      <c r="Q676" s="55" t="n"/>
      <c r="R676" s="56">
        <f>IF(AND(N(P676)&gt;0,N(Q676)&gt;0),Q676/P676,"")</f>
        <v/>
      </c>
      <c r="S676" s="53" t="n"/>
      <c r="T676" s="53" t="n"/>
      <c r="U676" s="44">
        <f>IF(OR(N(S676)=0,N('Ustawienia'!$B$19)=0),"",IFERROR("Z"&amp;MATCH(S676,'Ustawienia'!$C$23:$C$27,1),"&lt;Z1"))</f>
        <v/>
      </c>
      <c r="V676" s="53" t="n"/>
      <c r="W676" s="44">
        <f>IF(AND(N(V676)&gt;0,N(Q676)&gt;0),ROUND(V676*Q676*1440,0),"")</f>
        <v/>
      </c>
      <c r="X676" s="53" t="n"/>
      <c r="Y676" s="53" t="n"/>
      <c r="Z676" s="53" t="n"/>
      <c r="AA676" s="57" t="n"/>
      <c r="AB676" s="53" t="n"/>
      <c r="AC676" s="58" t="n"/>
      <c r="AD676" s="57" t="n"/>
      <c r="AE676" s="53" t="n"/>
      <c r="AF676" s="58" t="n"/>
      <c r="AG676" s="53" t="n"/>
      <c r="AH676" s="58" t="n"/>
      <c r="AI676" s="58" t="n"/>
      <c r="AJ676" s="48" t="n"/>
    </row>
    <row r="677" outlineLevel="1">
      <c r="A677" s="59" t="n">
        <v>46915</v>
      </c>
      <c r="B677" s="60">
        <f>CHOOSE(WEEKDAY(A677,2),"pon","wt","śr","czw","pt","sob","ndz")</f>
        <v/>
      </c>
      <c r="C677" s="61">
        <f>A677-WEEKDAY(A677,2)+1</f>
        <v/>
      </c>
      <c r="D677" s="60">
        <f>YEAR(A677)&amp;"-"&amp;TEXT(MONTH(A677),"00")</f>
        <v/>
      </c>
      <c r="E677" s="62">
        <f>SUMIFS($M$4:$M$1200,$C$4:$C$1200,$C677)</f>
        <v/>
      </c>
      <c r="F677" s="62">
        <f>SUMIFS($P$4:$P$1200,$C$4:$C$1200,$C677)</f>
        <v/>
      </c>
      <c r="G677" s="63" t="n"/>
      <c r="H677" s="64" t="n"/>
      <c r="I677" s="65" t="n"/>
      <c r="J677" s="63" t="n"/>
      <c r="K677" s="66">
        <f>IF(AND(H677="",I677="",COUNTIF('Zmiany planu'!$C$4:$C$1000,$A677)=0),"",1+COUNTIF('Zmiany planu'!$C$4:$C$1000,$A677))</f>
        <v/>
      </c>
      <c r="L677" s="67">
        <f>IF(COUNTIF('Zmiany planu'!$C$4:$C$1000,$A677)=0,IF(H677="","",H677),INDEX('Zmiany planu'!$G$4:$G$1000,MATCH(INT($A677)&amp;"#"&amp;COUNTIF('Zmiany planu'!$C$4:$C$1000,$A677),'Zmiany planu'!$L$4:$L$1000,0))&amp;"")</f>
        <v/>
      </c>
      <c r="M677" s="68">
        <f>IF(COUNTIF('Zmiany planu'!$C$4:$C$1000,$A677)=0,IF(I677="","",I677),IF(INDEX('Zmiany planu'!$H$4:$H$1000,MATCH(INT($A677)&amp;"#"&amp;COUNTIF('Zmiany planu'!$C$4:$C$1000,$A677),'Zmiany planu'!$L$4:$L$1000,0))="",0,INDEX('Zmiany planu'!$H$4:$H$1000,MATCH(INT($A677)&amp;"#"&amp;COUNTIF('Zmiany planu'!$C$4:$C$1000,$A677),'Zmiany planu'!$L$4:$L$1000,0))))</f>
        <v/>
      </c>
      <c r="N677" s="69" t="n"/>
      <c r="O677" s="69" t="n"/>
      <c r="P677" s="70" t="n"/>
      <c r="Q677" s="71" t="n"/>
      <c r="R677" s="72">
        <f>IF(AND(N(P677)&gt;0,N(Q677)&gt;0),Q677/P677,"")</f>
        <v/>
      </c>
      <c r="S677" s="69" t="n"/>
      <c r="T677" s="69" t="n"/>
      <c r="U677" s="60">
        <f>IF(OR(N(S677)=0,N('Ustawienia'!$B$19)=0),"",IFERROR("Z"&amp;MATCH(S677,'Ustawienia'!$C$23:$C$27,1),"&lt;Z1"))</f>
        <v/>
      </c>
      <c r="V677" s="69" t="n"/>
      <c r="W677" s="60">
        <f>IF(AND(N(V677)&gt;0,N(Q677)&gt;0),ROUND(V677*Q677*1440,0),"")</f>
        <v/>
      </c>
      <c r="X677" s="69" t="n"/>
      <c r="Y677" s="69" t="n"/>
      <c r="Z677" s="69" t="n"/>
      <c r="AA677" s="73" t="n"/>
      <c r="AB677" s="69" t="n"/>
      <c r="AC677" s="74" t="n"/>
      <c r="AD677" s="73" t="n"/>
      <c r="AE677" s="69" t="n"/>
      <c r="AF677" s="74" t="n"/>
      <c r="AG677" s="69" t="n"/>
      <c r="AH677" s="74" t="n"/>
      <c r="AI677" s="74" t="n"/>
      <c r="AJ677" s="64" t="n"/>
    </row>
    <row r="678" outlineLevel="1">
      <c r="A678" s="43" t="n">
        <v>46916</v>
      </c>
      <c r="B678" s="44">
        <f>CHOOSE(WEEKDAY(A678,2),"pon","wt","śr","czw","pt","sob","ndz")</f>
        <v/>
      </c>
      <c r="C678" s="45">
        <f>A678-WEEKDAY(A678,2)+1</f>
        <v/>
      </c>
      <c r="D678" s="44">
        <f>YEAR(A678)&amp;"-"&amp;TEXT(MONTH(A678),"00")</f>
        <v/>
      </c>
      <c r="E678" s="46" t="n"/>
      <c r="F678" s="46" t="n"/>
      <c r="G678" s="47" t="n"/>
      <c r="H678" s="48" t="n"/>
      <c r="I678" s="49" t="n"/>
      <c r="J678" s="47" t="n"/>
      <c r="K678" s="50">
        <f>IF(AND(H678="",I678="",COUNTIF('Zmiany planu'!$C$4:$C$1000,$A678)=0),"",1+COUNTIF('Zmiany planu'!$C$4:$C$1000,$A678))</f>
        <v/>
      </c>
      <c r="L678" s="51">
        <f>IF(COUNTIF('Zmiany planu'!$C$4:$C$1000,$A678)=0,IF(H678="","",H678),INDEX('Zmiany planu'!$G$4:$G$1000,MATCH(INT($A678)&amp;"#"&amp;COUNTIF('Zmiany planu'!$C$4:$C$1000,$A678),'Zmiany planu'!$L$4:$L$1000,0))&amp;"")</f>
        <v/>
      </c>
      <c r="M678" s="52">
        <f>IF(COUNTIF('Zmiany planu'!$C$4:$C$1000,$A678)=0,IF(I678="","",I678),IF(INDEX('Zmiany planu'!$H$4:$H$1000,MATCH(INT($A678)&amp;"#"&amp;COUNTIF('Zmiany planu'!$C$4:$C$1000,$A678),'Zmiany planu'!$L$4:$L$1000,0))="",0,INDEX('Zmiany planu'!$H$4:$H$1000,MATCH(INT($A678)&amp;"#"&amp;COUNTIF('Zmiany planu'!$C$4:$C$1000,$A678),'Zmiany planu'!$L$4:$L$1000,0))))</f>
        <v/>
      </c>
      <c r="N678" s="53" t="n"/>
      <c r="O678" s="53" t="n"/>
      <c r="P678" s="54" t="n"/>
      <c r="Q678" s="55" t="n"/>
      <c r="R678" s="56">
        <f>IF(AND(N(P678)&gt;0,N(Q678)&gt;0),Q678/P678,"")</f>
        <v/>
      </c>
      <c r="S678" s="53" t="n"/>
      <c r="T678" s="53" t="n"/>
      <c r="U678" s="44">
        <f>IF(OR(N(S678)=0,N('Ustawienia'!$B$19)=0),"",IFERROR("Z"&amp;MATCH(S678,'Ustawienia'!$C$23:$C$27,1),"&lt;Z1"))</f>
        <v/>
      </c>
      <c r="V678" s="53" t="n"/>
      <c r="W678" s="44">
        <f>IF(AND(N(V678)&gt;0,N(Q678)&gt;0),ROUND(V678*Q678*1440,0),"")</f>
        <v/>
      </c>
      <c r="X678" s="53" t="n"/>
      <c r="Y678" s="53" t="n"/>
      <c r="Z678" s="53" t="n"/>
      <c r="AA678" s="57" t="n"/>
      <c r="AB678" s="53" t="n"/>
      <c r="AC678" s="58" t="n"/>
      <c r="AD678" s="57" t="n"/>
      <c r="AE678" s="53" t="n"/>
      <c r="AF678" s="58" t="n"/>
      <c r="AG678" s="53" t="n"/>
      <c r="AH678" s="58" t="n"/>
      <c r="AI678" s="58" t="n"/>
      <c r="AJ678" s="48" t="n"/>
    </row>
    <row r="679" outlineLevel="1">
      <c r="A679" s="43" t="n">
        <v>46917</v>
      </c>
      <c r="B679" s="44">
        <f>CHOOSE(WEEKDAY(A679,2),"pon","wt","śr","czw","pt","sob","ndz")</f>
        <v/>
      </c>
      <c r="C679" s="45">
        <f>A679-WEEKDAY(A679,2)+1</f>
        <v/>
      </c>
      <c r="D679" s="44">
        <f>YEAR(A679)&amp;"-"&amp;TEXT(MONTH(A679),"00")</f>
        <v/>
      </c>
      <c r="E679" s="46" t="n"/>
      <c r="F679" s="46" t="n"/>
      <c r="G679" s="47" t="n"/>
      <c r="H679" s="48" t="n"/>
      <c r="I679" s="49" t="n"/>
      <c r="J679" s="47" t="n"/>
      <c r="K679" s="50">
        <f>IF(AND(H679="",I679="",COUNTIF('Zmiany planu'!$C$4:$C$1000,$A679)=0),"",1+COUNTIF('Zmiany planu'!$C$4:$C$1000,$A679))</f>
        <v/>
      </c>
      <c r="L679" s="51">
        <f>IF(COUNTIF('Zmiany planu'!$C$4:$C$1000,$A679)=0,IF(H679="","",H679),INDEX('Zmiany planu'!$G$4:$G$1000,MATCH(INT($A679)&amp;"#"&amp;COUNTIF('Zmiany planu'!$C$4:$C$1000,$A679),'Zmiany planu'!$L$4:$L$1000,0))&amp;"")</f>
        <v/>
      </c>
      <c r="M679" s="52">
        <f>IF(COUNTIF('Zmiany planu'!$C$4:$C$1000,$A679)=0,IF(I679="","",I679),IF(INDEX('Zmiany planu'!$H$4:$H$1000,MATCH(INT($A679)&amp;"#"&amp;COUNTIF('Zmiany planu'!$C$4:$C$1000,$A679),'Zmiany planu'!$L$4:$L$1000,0))="",0,INDEX('Zmiany planu'!$H$4:$H$1000,MATCH(INT($A679)&amp;"#"&amp;COUNTIF('Zmiany planu'!$C$4:$C$1000,$A679),'Zmiany planu'!$L$4:$L$1000,0))))</f>
        <v/>
      </c>
      <c r="N679" s="53" t="n"/>
      <c r="O679" s="53" t="n"/>
      <c r="P679" s="54" t="n"/>
      <c r="Q679" s="55" t="n"/>
      <c r="R679" s="56">
        <f>IF(AND(N(P679)&gt;0,N(Q679)&gt;0),Q679/P679,"")</f>
        <v/>
      </c>
      <c r="S679" s="53" t="n"/>
      <c r="T679" s="53" t="n"/>
      <c r="U679" s="44">
        <f>IF(OR(N(S679)=0,N('Ustawienia'!$B$19)=0),"",IFERROR("Z"&amp;MATCH(S679,'Ustawienia'!$C$23:$C$27,1),"&lt;Z1"))</f>
        <v/>
      </c>
      <c r="V679" s="53" t="n"/>
      <c r="W679" s="44">
        <f>IF(AND(N(V679)&gt;0,N(Q679)&gt;0),ROUND(V679*Q679*1440,0),"")</f>
        <v/>
      </c>
      <c r="X679" s="53" t="n"/>
      <c r="Y679" s="53" t="n"/>
      <c r="Z679" s="53" t="n"/>
      <c r="AA679" s="57" t="n"/>
      <c r="AB679" s="53" t="n"/>
      <c r="AC679" s="58" t="n"/>
      <c r="AD679" s="57" t="n"/>
      <c r="AE679" s="53" t="n"/>
      <c r="AF679" s="58" t="n"/>
      <c r="AG679" s="53" t="n"/>
      <c r="AH679" s="58" t="n"/>
      <c r="AI679" s="58" t="n"/>
      <c r="AJ679" s="48" t="n"/>
    </row>
    <row r="680" outlineLevel="1">
      <c r="A680" s="43" t="n">
        <v>46918</v>
      </c>
      <c r="B680" s="44">
        <f>CHOOSE(WEEKDAY(A680,2),"pon","wt","śr","czw","pt","sob","ndz")</f>
        <v/>
      </c>
      <c r="C680" s="45">
        <f>A680-WEEKDAY(A680,2)+1</f>
        <v/>
      </c>
      <c r="D680" s="44">
        <f>YEAR(A680)&amp;"-"&amp;TEXT(MONTH(A680),"00")</f>
        <v/>
      </c>
      <c r="E680" s="46" t="n"/>
      <c r="F680" s="46" t="n"/>
      <c r="G680" s="47" t="n"/>
      <c r="H680" s="48" t="n"/>
      <c r="I680" s="49" t="n"/>
      <c r="J680" s="47" t="n"/>
      <c r="K680" s="50">
        <f>IF(AND(H680="",I680="",COUNTIF('Zmiany planu'!$C$4:$C$1000,$A680)=0),"",1+COUNTIF('Zmiany planu'!$C$4:$C$1000,$A680))</f>
        <v/>
      </c>
      <c r="L680" s="51">
        <f>IF(COUNTIF('Zmiany planu'!$C$4:$C$1000,$A680)=0,IF(H680="","",H680),INDEX('Zmiany planu'!$G$4:$G$1000,MATCH(INT($A680)&amp;"#"&amp;COUNTIF('Zmiany planu'!$C$4:$C$1000,$A680),'Zmiany planu'!$L$4:$L$1000,0))&amp;"")</f>
        <v/>
      </c>
      <c r="M680" s="52">
        <f>IF(COUNTIF('Zmiany planu'!$C$4:$C$1000,$A680)=0,IF(I680="","",I680),IF(INDEX('Zmiany planu'!$H$4:$H$1000,MATCH(INT($A680)&amp;"#"&amp;COUNTIF('Zmiany planu'!$C$4:$C$1000,$A680),'Zmiany planu'!$L$4:$L$1000,0))="",0,INDEX('Zmiany planu'!$H$4:$H$1000,MATCH(INT($A680)&amp;"#"&amp;COUNTIF('Zmiany planu'!$C$4:$C$1000,$A680),'Zmiany planu'!$L$4:$L$1000,0))))</f>
        <v/>
      </c>
      <c r="N680" s="53" t="n"/>
      <c r="O680" s="53" t="n"/>
      <c r="P680" s="54" t="n"/>
      <c r="Q680" s="55" t="n"/>
      <c r="R680" s="56">
        <f>IF(AND(N(P680)&gt;0,N(Q680)&gt;0),Q680/P680,"")</f>
        <v/>
      </c>
      <c r="S680" s="53" t="n"/>
      <c r="T680" s="53" t="n"/>
      <c r="U680" s="44">
        <f>IF(OR(N(S680)=0,N('Ustawienia'!$B$19)=0),"",IFERROR("Z"&amp;MATCH(S680,'Ustawienia'!$C$23:$C$27,1),"&lt;Z1"))</f>
        <v/>
      </c>
      <c r="V680" s="53" t="n"/>
      <c r="W680" s="44">
        <f>IF(AND(N(V680)&gt;0,N(Q680)&gt;0),ROUND(V680*Q680*1440,0),"")</f>
        <v/>
      </c>
      <c r="X680" s="53" t="n"/>
      <c r="Y680" s="53" t="n"/>
      <c r="Z680" s="53" t="n"/>
      <c r="AA680" s="57" t="n"/>
      <c r="AB680" s="53" t="n"/>
      <c r="AC680" s="58" t="n"/>
      <c r="AD680" s="57" t="n"/>
      <c r="AE680" s="53" t="n"/>
      <c r="AF680" s="58" t="n"/>
      <c r="AG680" s="53" t="n"/>
      <c r="AH680" s="58" t="n"/>
      <c r="AI680" s="58" t="n"/>
      <c r="AJ680" s="48" t="n"/>
    </row>
    <row r="681" outlineLevel="1">
      <c r="A681" s="43" t="n">
        <v>46919</v>
      </c>
      <c r="B681" s="44">
        <f>CHOOSE(WEEKDAY(A681,2),"pon","wt","śr","czw","pt","sob","ndz")</f>
        <v/>
      </c>
      <c r="C681" s="45">
        <f>A681-WEEKDAY(A681,2)+1</f>
        <v/>
      </c>
      <c r="D681" s="44">
        <f>YEAR(A681)&amp;"-"&amp;TEXT(MONTH(A681),"00")</f>
        <v/>
      </c>
      <c r="E681" s="46" t="n"/>
      <c r="F681" s="46" t="n"/>
      <c r="G681" s="47" t="n"/>
      <c r="H681" s="48" t="n"/>
      <c r="I681" s="49" t="n"/>
      <c r="J681" s="47" t="n"/>
      <c r="K681" s="50">
        <f>IF(AND(H681="",I681="",COUNTIF('Zmiany planu'!$C$4:$C$1000,$A681)=0),"",1+COUNTIF('Zmiany planu'!$C$4:$C$1000,$A681))</f>
        <v/>
      </c>
      <c r="L681" s="51">
        <f>IF(COUNTIF('Zmiany planu'!$C$4:$C$1000,$A681)=0,IF(H681="","",H681),INDEX('Zmiany planu'!$G$4:$G$1000,MATCH(INT($A681)&amp;"#"&amp;COUNTIF('Zmiany planu'!$C$4:$C$1000,$A681),'Zmiany planu'!$L$4:$L$1000,0))&amp;"")</f>
        <v/>
      </c>
      <c r="M681" s="52">
        <f>IF(COUNTIF('Zmiany planu'!$C$4:$C$1000,$A681)=0,IF(I681="","",I681),IF(INDEX('Zmiany planu'!$H$4:$H$1000,MATCH(INT($A681)&amp;"#"&amp;COUNTIF('Zmiany planu'!$C$4:$C$1000,$A681),'Zmiany planu'!$L$4:$L$1000,0))="",0,INDEX('Zmiany planu'!$H$4:$H$1000,MATCH(INT($A681)&amp;"#"&amp;COUNTIF('Zmiany planu'!$C$4:$C$1000,$A681),'Zmiany planu'!$L$4:$L$1000,0))))</f>
        <v/>
      </c>
      <c r="N681" s="53" t="n"/>
      <c r="O681" s="53" t="n"/>
      <c r="P681" s="54" t="n"/>
      <c r="Q681" s="55" t="n"/>
      <c r="R681" s="56">
        <f>IF(AND(N(P681)&gt;0,N(Q681)&gt;0),Q681/P681,"")</f>
        <v/>
      </c>
      <c r="S681" s="53" t="n"/>
      <c r="T681" s="53" t="n"/>
      <c r="U681" s="44">
        <f>IF(OR(N(S681)=0,N('Ustawienia'!$B$19)=0),"",IFERROR("Z"&amp;MATCH(S681,'Ustawienia'!$C$23:$C$27,1),"&lt;Z1"))</f>
        <v/>
      </c>
      <c r="V681" s="53" t="n"/>
      <c r="W681" s="44">
        <f>IF(AND(N(V681)&gt;0,N(Q681)&gt;0),ROUND(V681*Q681*1440,0),"")</f>
        <v/>
      </c>
      <c r="X681" s="53" t="n"/>
      <c r="Y681" s="53" t="n"/>
      <c r="Z681" s="53" t="n"/>
      <c r="AA681" s="57" t="n"/>
      <c r="AB681" s="53" t="n"/>
      <c r="AC681" s="58" t="n"/>
      <c r="AD681" s="57" t="n"/>
      <c r="AE681" s="53" t="n"/>
      <c r="AF681" s="58" t="n"/>
      <c r="AG681" s="53" t="n"/>
      <c r="AH681" s="58" t="n"/>
      <c r="AI681" s="58" t="n"/>
      <c r="AJ681" s="48" t="n"/>
    </row>
    <row r="682" outlineLevel="1">
      <c r="A682" s="43" t="n">
        <v>46920</v>
      </c>
      <c r="B682" s="44">
        <f>CHOOSE(WEEKDAY(A682,2),"pon","wt","śr","czw","pt","sob","ndz")</f>
        <v/>
      </c>
      <c r="C682" s="45">
        <f>A682-WEEKDAY(A682,2)+1</f>
        <v/>
      </c>
      <c r="D682" s="44">
        <f>YEAR(A682)&amp;"-"&amp;TEXT(MONTH(A682),"00")</f>
        <v/>
      </c>
      <c r="E682" s="46" t="n"/>
      <c r="F682" s="46" t="n"/>
      <c r="G682" s="47" t="n"/>
      <c r="H682" s="48" t="n"/>
      <c r="I682" s="49" t="n"/>
      <c r="J682" s="47" t="n"/>
      <c r="K682" s="50">
        <f>IF(AND(H682="",I682="",COUNTIF('Zmiany planu'!$C$4:$C$1000,$A682)=0),"",1+COUNTIF('Zmiany planu'!$C$4:$C$1000,$A682))</f>
        <v/>
      </c>
      <c r="L682" s="51">
        <f>IF(COUNTIF('Zmiany planu'!$C$4:$C$1000,$A682)=0,IF(H682="","",H682),INDEX('Zmiany planu'!$G$4:$G$1000,MATCH(INT($A682)&amp;"#"&amp;COUNTIF('Zmiany planu'!$C$4:$C$1000,$A682),'Zmiany planu'!$L$4:$L$1000,0))&amp;"")</f>
        <v/>
      </c>
      <c r="M682" s="52">
        <f>IF(COUNTIF('Zmiany planu'!$C$4:$C$1000,$A682)=0,IF(I682="","",I682),IF(INDEX('Zmiany planu'!$H$4:$H$1000,MATCH(INT($A682)&amp;"#"&amp;COUNTIF('Zmiany planu'!$C$4:$C$1000,$A682),'Zmiany planu'!$L$4:$L$1000,0))="",0,INDEX('Zmiany planu'!$H$4:$H$1000,MATCH(INT($A682)&amp;"#"&amp;COUNTIF('Zmiany planu'!$C$4:$C$1000,$A682),'Zmiany planu'!$L$4:$L$1000,0))))</f>
        <v/>
      </c>
      <c r="N682" s="53" t="n"/>
      <c r="O682" s="53" t="n"/>
      <c r="P682" s="54" t="n"/>
      <c r="Q682" s="55" t="n"/>
      <c r="R682" s="56">
        <f>IF(AND(N(P682)&gt;0,N(Q682)&gt;0),Q682/P682,"")</f>
        <v/>
      </c>
      <c r="S682" s="53" t="n"/>
      <c r="T682" s="53" t="n"/>
      <c r="U682" s="44">
        <f>IF(OR(N(S682)=0,N('Ustawienia'!$B$19)=0),"",IFERROR("Z"&amp;MATCH(S682,'Ustawienia'!$C$23:$C$27,1),"&lt;Z1"))</f>
        <v/>
      </c>
      <c r="V682" s="53" t="n"/>
      <c r="W682" s="44">
        <f>IF(AND(N(V682)&gt;0,N(Q682)&gt;0),ROUND(V682*Q682*1440,0),"")</f>
        <v/>
      </c>
      <c r="X682" s="53" t="n"/>
      <c r="Y682" s="53" t="n"/>
      <c r="Z682" s="53" t="n"/>
      <c r="AA682" s="57" t="n"/>
      <c r="AB682" s="53" t="n"/>
      <c r="AC682" s="58" t="n"/>
      <c r="AD682" s="57" t="n"/>
      <c r="AE682" s="53" t="n"/>
      <c r="AF682" s="58" t="n"/>
      <c r="AG682" s="53" t="n"/>
      <c r="AH682" s="58" t="n"/>
      <c r="AI682" s="58" t="n"/>
      <c r="AJ682" s="48" t="n"/>
    </row>
    <row r="683" outlineLevel="1">
      <c r="A683" s="43" t="n">
        <v>46921</v>
      </c>
      <c r="B683" s="44">
        <f>CHOOSE(WEEKDAY(A683,2),"pon","wt","śr","czw","pt","sob","ndz")</f>
        <v/>
      </c>
      <c r="C683" s="45">
        <f>A683-WEEKDAY(A683,2)+1</f>
        <v/>
      </c>
      <c r="D683" s="44">
        <f>YEAR(A683)&amp;"-"&amp;TEXT(MONTH(A683),"00")</f>
        <v/>
      </c>
      <c r="E683" s="46" t="n"/>
      <c r="F683" s="46" t="n"/>
      <c r="G683" s="47" t="n"/>
      <c r="H683" s="48" t="n"/>
      <c r="I683" s="49" t="n"/>
      <c r="J683" s="47" t="n"/>
      <c r="K683" s="50">
        <f>IF(AND(H683="",I683="",COUNTIF('Zmiany planu'!$C$4:$C$1000,$A683)=0),"",1+COUNTIF('Zmiany planu'!$C$4:$C$1000,$A683))</f>
        <v/>
      </c>
      <c r="L683" s="51">
        <f>IF(COUNTIF('Zmiany planu'!$C$4:$C$1000,$A683)=0,IF(H683="","",H683),INDEX('Zmiany planu'!$G$4:$G$1000,MATCH(INT($A683)&amp;"#"&amp;COUNTIF('Zmiany planu'!$C$4:$C$1000,$A683),'Zmiany planu'!$L$4:$L$1000,0))&amp;"")</f>
        <v/>
      </c>
      <c r="M683" s="52">
        <f>IF(COUNTIF('Zmiany planu'!$C$4:$C$1000,$A683)=0,IF(I683="","",I683),IF(INDEX('Zmiany planu'!$H$4:$H$1000,MATCH(INT($A683)&amp;"#"&amp;COUNTIF('Zmiany planu'!$C$4:$C$1000,$A683),'Zmiany planu'!$L$4:$L$1000,0))="",0,INDEX('Zmiany planu'!$H$4:$H$1000,MATCH(INT($A683)&amp;"#"&amp;COUNTIF('Zmiany planu'!$C$4:$C$1000,$A683),'Zmiany planu'!$L$4:$L$1000,0))))</f>
        <v/>
      </c>
      <c r="N683" s="53" t="n"/>
      <c r="O683" s="53" t="n"/>
      <c r="P683" s="54" t="n"/>
      <c r="Q683" s="55" t="n"/>
      <c r="R683" s="56">
        <f>IF(AND(N(P683)&gt;0,N(Q683)&gt;0),Q683/P683,"")</f>
        <v/>
      </c>
      <c r="S683" s="53" t="n"/>
      <c r="T683" s="53" t="n"/>
      <c r="U683" s="44">
        <f>IF(OR(N(S683)=0,N('Ustawienia'!$B$19)=0),"",IFERROR("Z"&amp;MATCH(S683,'Ustawienia'!$C$23:$C$27,1),"&lt;Z1"))</f>
        <v/>
      </c>
      <c r="V683" s="53" t="n"/>
      <c r="W683" s="44">
        <f>IF(AND(N(V683)&gt;0,N(Q683)&gt;0),ROUND(V683*Q683*1440,0),"")</f>
        <v/>
      </c>
      <c r="X683" s="53" t="n"/>
      <c r="Y683" s="53" t="n"/>
      <c r="Z683" s="53" t="n"/>
      <c r="AA683" s="57" t="n"/>
      <c r="AB683" s="53" t="n"/>
      <c r="AC683" s="58" t="n"/>
      <c r="AD683" s="57" t="n"/>
      <c r="AE683" s="53" t="n"/>
      <c r="AF683" s="58" t="n"/>
      <c r="AG683" s="53" t="n"/>
      <c r="AH683" s="58" t="n"/>
      <c r="AI683" s="58" t="n"/>
      <c r="AJ683" s="48" t="n"/>
    </row>
    <row r="684" outlineLevel="1">
      <c r="A684" s="59" t="n">
        <v>46922</v>
      </c>
      <c r="B684" s="60">
        <f>CHOOSE(WEEKDAY(A684,2),"pon","wt","śr","czw","pt","sob","ndz")</f>
        <v/>
      </c>
      <c r="C684" s="61">
        <f>A684-WEEKDAY(A684,2)+1</f>
        <v/>
      </c>
      <c r="D684" s="60">
        <f>YEAR(A684)&amp;"-"&amp;TEXT(MONTH(A684),"00")</f>
        <v/>
      </c>
      <c r="E684" s="62">
        <f>SUMIFS($M$4:$M$1200,$C$4:$C$1200,$C684)</f>
        <v/>
      </c>
      <c r="F684" s="62">
        <f>SUMIFS($P$4:$P$1200,$C$4:$C$1200,$C684)</f>
        <v/>
      </c>
      <c r="G684" s="63" t="n"/>
      <c r="H684" s="64" t="n"/>
      <c r="I684" s="65" t="n"/>
      <c r="J684" s="63" t="n"/>
      <c r="K684" s="66">
        <f>IF(AND(H684="",I684="",COUNTIF('Zmiany planu'!$C$4:$C$1000,$A684)=0),"",1+COUNTIF('Zmiany planu'!$C$4:$C$1000,$A684))</f>
        <v/>
      </c>
      <c r="L684" s="67">
        <f>IF(COUNTIF('Zmiany planu'!$C$4:$C$1000,$A684)=0,IF(H684="","",H684),INDEX('Zmiany planu'!$G$4:$G$1000,MATCH(INT($A684)&amp;"#"&amp;COUNTIF('Zmiany planu'!$C$4:$C$1000,$A684),'Zmiany planu'!$L$4:$L$1000,0))&amp;"")</f>
        <v/>
      </c>
      <c r="M684" s="68">
        <f>IF(COUNTIF('Zmiany planu'!$C$4:$C$1000,$A684)=0,IF(I684="","",I684),IF(INDEX('Zmiany planu'!$H$4:$H$1000,MATCH(INT($A684)&amp;"#"&amp;COUNTIF('Zmiany planu'!$C$4:$C$1000,$A684),'Zmiany planu'!$L$4:$L$1000,0))="",0,INDEX('Zmiany planu'!$H$4:$H$1000,MATCH(INT($A684)&amp;"#"&amp;COUNTIF('Zmiany planu'!$C$4:$C$1000,$A684),'Zmiany planu'!$L$4:$L$1000,0))))</f>
        <v/>
      </c>
      <c r="N684" s="69" t="n"/>
      <c r="O684" s="69" t="n"/>
      <c r="P684" s="70" t="n"/>
      <c r="Q684" s="71" t="n"/>
      <c r="R684" s="72">
        <f>IF(AND(N(P684)&gt;0,N(Q684)&gt;0),Q684/P684,"")</f>
        <v/>
      </c>
      <c r="S684" s="69" t="n"/>
      <c r="T684" s="69" t="n"/>
      <c r="U684" s="60">
        <f>IF(OR(N(S684)=0,N('Ustawienia'!$B$19)=0),"",IFERROR("Z"&amp;MATCH(S684,'Ustawienia'!$C$23:$C$27,1),"&lt;Z1"))</f>
        <v/>
      </c>
      <c r="V684" s="69" t="n"/>
      <c r="W684" s="60">
        <f>IF(AND(N(V684)&gt;0,N(Q684)&gt;0),ROUND(V684*Q684*1440,0),"")</f>
        <v/>
      </c>
      <c r="X684" s="69" t="n"/>
      <c r="Y684" s="69" t="n"/>
      <c r="Z684" s="69" t="n"/>
      <c r="AA684" s="73" t="n"/>
      <c r="AB684" s="69" t="n"/>
      <c r="AC684" s="74" t="n"/>
      <c r="AD684" s="73" t="n"/>
      <c r="AE684" s="69" t="n"/>
      <c r="AF684" s="74" t="n"/>
      <c r="AG684" s="69" t="n"/>
      <c r="AH684" s="74" t="n"/>
      <c r="AI684" s="74" t="n"/>
      <c r="AJ684" s="64" t="n"/>
    </row>
    <row r="685" outlineLevel="1">
      <c r="A685" s="43" t="n">
        <v>46923</v>
      </c>
      <c r="B685" s="44">
        <f>CHOOSE(WEEKDAY(A685,2),"pon","wt","śr","czw","pt","sob","ndz")</f>
        <v/>
      </c>
      <c r="C685" s="45">
        <f>A685-WEEKDAY(A685,2)+1</f>
        <v/>
      </c>
      <c r="D685" s="44">
        <f>YEAR(A685)&amp;"-"&amp;TEXT(MONTH(A685),"00")</f>
        <v/>
      </c>
      <c r="E685" s="46" t="n"/>
      <c r="F685" s="46" t="n"/>
      <c r="G685" s="47" t="n"/>
      <c r="H685" s="48" t="n"/>
      <c r="I685" s="49" t="n"/>
      <c r="J685" s="47" t="n"/>
      <c r="K685" s="50">
        <f>IF(AND(H685="",I685="",COUNTIF('Zmiany planu'!$C$4:$C$1000,$A685)=0),"",1+COUNTIF('Zmiany planu'!$C$4:$C$1000,$A685))</f>
        <v/>
      </c>
      <c r="L685" s="51">
        <f>IF(COUNTIF('Zmiany planu'!$C$4:$C$1000,$A685)=0,IF(H685="","",H685),INDEX('Zmiany planu'!$G$4:$G$1000,MATCH(INT($A685)&amp;"#"&amp;COUNTIF('Zmiany planu'!$C$4:$C$1000,$A685),'Zmiany planu'!$L$4:$L$1000,0))&amp;"")</f>
        <v/>
      </c>
      <c r="M685" s="52">
        <f>IF(COUNTIF('Zmiany planu'!$C$4:$C$1000,$A685)=0,IF(I685="","",I685),IF(INDEX('Zmiany planu'!$H$4:$H$1000,MATCH(INT($A685)&amp;"#"&amp;COUNTIF('Zmiany planu'!$C$4:$C$1000,$A685),'Zmiany planu'!$L$4:$L$1000,0))="",0,INDEX('Zmiany planu'!$H$4:$H$1000,MATCH(INT($A685)&amp;"#"&amp;COUNTIF('Zmiany planu'!$C$4:$C$1000,$A685),'Zmiany planu'!$L$4:$L$1000,0))))</f>
        <v/>
      </c>
      <c r="N685" s="53" t="n"/>
      <c r="O685" s="53" t="n"/>
      <c r="P685" s="54" t="n"/>
      <c r="Q685" s="55" t="n"/>
      <c r="R685" s="56">
        <f>IF(AND(N(P685)&gt;0,N(Q685)&gt;0),Q685/P685,"")</f>
        <v/>
      </c>
      <c r="S685" s="53" t="n"/>
      <c r="T685" s="53" t="n"/>
      <c r="U685" s="44">
        <f>IF(OR(N(S685)=0,N('Ustawienia'!$B$19)=0),"",IFERROR("Z"&amp;MATCH(S685,'Ustawienia'!$C$23:$C$27,1),"&lt;Z1"))</f>
        <v/>
      </c>
      <c r="V685" s="53" t="n"/>
      <c r="W685" s="44">
        <f>IF(AND(N(V685)&gt;0,N(Q685)&gt;0),ROUND(V685*Q685*1440,0),"")</f>
        <v/>
      </c>
      <c r="X685" s="53" t="n"/>
      <c r="Y685" s="53" t="n"/>
      <c r="Z685" s="53" t="n"/>
      <c r="AA685" s="57" t="n"/>
      <c r="AB685" s="53" t="n"/>
      <c r="AC685" s="58" t="n"/>
      <c r="AD685" s="57" t="n"/>
      <c r="AE685" s="53" t="n"/>
      <c r="AF685" s="58" t="n"/>
      <c r="AG685" s="53" t="n"/>
      <c r="AH685" s="58" t="n"/>
      <c r="AI685" s="58" t="n"/>
      <c r="AJ685" s="48" t="n"/>
    </row>
    <row r="686" outlineLevel="1">
      <c r="A686" s="43" t="n">
        <v>46924</v>
      </c>
      <c r="B686" s="44">
        <f>CHOOSE(WEEKDAY(A686,2),"pon","wt","śr","czw","pt","sob","ndz")</f>
        <v/>
      </c>
      <c r="C686" s="45">
        <f>A686-WEEKDAY(A686,2)+1</f>
        <v/>
      </c>
      <c r="D686" s="44">
        <f>YEAR(A686)&amp;"-"&amp;TEXT(MONTH(A686),"00")</f>
        <v/>
      </c>
      <c r="E686" s="46" t="n"/>
      <c r="F686" s="46" t="n"/>
      <c r="G686" s="47" t="n"/>
      <c r="H686" s="48" t="n"/>
      <c r="I686" s="49" t="n"/>
      <c r="J686" s="47" t="n"/>
      <c r="K686" s="50">
        <f>IF(AND(H686="",I686="",COUNTIF('Zmiany planu'!$C$4:$C$1000,$A686)=0),"",1+COUNTIF('Zmiany planu'!$C$4:$C$1000,$A686))</f>
        <v/>
      </c>
      <c r="L686" s="51">
        <f>IF(COUNTIF('Zmiany planu'!$C$4:$C$1000,$A686)=0,IF(H686="","",H686),INDEX('Zmiany planu'!$G$4:$G$1000,MATCH(INT($A686)&amp;"#"&amp;COUNTIF('Zmiany planu'!$C$4:$C$1000,$A686),'Zmiany planu'!$L$4:$L$1000,0))&amp;"")</f>
        <v/>
      </c>
      <c r="M686" s="52">
        <f>IF(COUNTIF('Zmiany planu'!$C$4:$C$1000,$A686)=0,IF(I686="","",I686),IF(INDEX('Zmiany planu'!$H$4:$H$1000,MATCH(INT($A686)&amp;"#"&amp;COUNTIF('Zmiany planu'!$C$4:$C$1000,$A686),'Zmiany planu'!$L$4:$L$1000,0))="",0,INDEX('Zmiany planu'!$H$4:$H$1000,MATCH(INT($A686)&amp;"#"&amp;COUNTIF('Zmiany planu'!$C$4:$C$1000,$A686),'Zmiany planu'!$L$4:$L$1000,0))))</f>
        <v/>
      </c>
      <c r="N686" s="53" t="n"/>
      <c r="O686" s="53" t="n"/>
      <c r="P686" s="54" t="n"/>
      <c r="Q686" s="55" t="n"/>
      <c r="R686" s="56">
        <f>IF(AND(N(P686)&gt;0,N(Q686)&gt;0),Q686/P686,"")</f>
        <v/>
      </c>
      <c r="S686" s="53" t="n"/>
      <c r="T686" s="53" t="n"/>
      <c r="U686" s="44">
        <f>IF(OR(N(S686)=0,N('Ustawienia'!$B$19)=0),"",IFERROR("Z"&amp;MATCH(S686,'Ustawienia'!$C$23:$C$27,1),"&lt;Z1"))</f>
        <v/>
      </c>
      <c r="V686" s="53" t="n"/>
      <c r="W686" s="44">
        <f>IF(AND(N(V686)&gt;0,N(Q686)&gt;0),ROUND(V686*Q686*1440,0),"")</f>
        <v/>
      </c>
      <c r="X686" s="53" t="n"/>
      <c r="Y686" s="53" t="n"/>
      <c r="Z686" s="53" t="n"/>
      <c r="AA686" s="57" t="n"/>
      <c r="AB686" s="53" t="n"/>
      <c r="AC686" s="58" t="n"/>
      <c r="AD686" s="57" t="n"/>
      <c r="AE686" s="53" t="n"/>
      <c r="AF686" s="58" t="n"/>
      <c r="AG686" s="53" t="n"/>
      <c r="AH686" s="58" t="n"/>
      <c r="AI686" s="58" t="n"/>
      <c r="AJ686" s="48" t="n"/>
    </row>
    <row r="687" outlineLevel="1">
      <c r="A687" s="43" t="n">
        <v>46925</v>
      </c>
      <c r="B687" s="44">
        <f>CHOOSE(WEEKDAY(A687,2),"pon","wt","śr","czw","pt","sob","ndz")</f>
        <v/>
      </c>
      <c r="C687" s="45">
        <f>A687-WEEKDAY(A687,2)+1</f>
        <v/>
      </c>
      <c r="D687" s="44">
        <f>YEAR(A687)&amp;"-"&amp;TEXT(MONTH(A687),"00")</f>
        <v/>
      </c>
      <c r="E687" s="46" t="n"/>
      <c r="F687" s="46" t="n"/>
      <c r="G687" s="47" t="n"/>
      <c r="H687" s="48" t="n"/>
      <c r="I687" s="49" t="n"/>
      <c r="J687" s="47" t="n"/>
      <c r="K687" s="50">
        <f>IF(AND(H687="",I687="",COUNTIF('Zmiany planu'!$C$4:$C$1000,$A687)=0),"",1+COUNTIF('Zmiany planu'!$C$4:$C$1000,$A687))</f>
        <v/>
      </c>
      <c r="L687" s="51">
        <f>IF(COUNTIF('Zmiany planu'!$C$4:$C$1000,$A687)=0,IF(H687="","",H687),INDEX('Zmiany planu'!$G$4:$G$1000,MATCH(INT($A687)&amp;"#"&amp;COUNTIF('Zmiany planu'!$C$4:$C$1000,$A687),'Zmiany planu'!$L$4:$L$1000,0))&amp;"")</f>
        <v/>
      </c>
      <c r="M687" s="52">
        <f>IF(COUNTIF('Zmiany planu'!$C$4:$C$1000,$A687)=0,IF(I687="","",I687),IF(INDEX('Zmiany planu'!$H$4:$H$1000,MATCH(INT($A687)&amp;"#"&amp;COUNTIF('Zmiany planu'!$C$4:$C$1000,$A687),'Zmiany planu'!$L$4:$L$1000,0))="",0,INDEX('Zmiany planu'!$H$4:$H$1000,MATCH(INT($A687)&amp;"#"&amp;COUNTIF('Zmiany planu'!$C$4:$C$1000,$A687),'Zmiany planu'!$L$4:$L$1000,0))))</f>
        <v/>
      </c>
      <c r="N687" s="53" t="n"/>
      <c r="O687" s="53" t="n"/>
      <c r="P687" s="54" t="n"/>
      <c r="Q687" s="55" t="n"/>
      <c r="R687" s="56">
        <f>IF(AND(N(P687)&gt;0,N(Q687)&gt;0),Q687/P687,"")</f>
        <v/>
      </c>
      <c r="S687" s="53" t="n"/>
      <c r="T687" s="53" t="n"/>
      <c r="U687" s="44">
        <f>IF(OR(N(S687)=0,N('Ustawienia'!$B$19)=0),"",IFERROR("Z"&amp;MATCH(S687,'Ustawienia'!$C$23:$C$27,1),"&lt;Z1"))</f>
        <v/>
      </c>
      <c r="V687" s="53" t="n"/>
      <c r="W687" s="44">
        <f>IF(AND(N(V687)&gt;0,N(Q687)&gt;0),ROUND(V687*Q687*1440,0),"")</f>
        <v/>
      </c>
      <c r="X687" s="53" t="n"/>
      <c r="Y687" s="53" t="n"/>
      <c r="Z687" s="53" t="n"/>
      <c r="AA687" s="57" t="n"/>
      <c r="AB687" s="53" t="n"/>
      <c r="AC687" s="58" t="n"/>
      <c r="AD687" s="57" t="n"/>
      <c r="AE687" s="53" t="n"/>
      <c r="AF687" s="58" t="n"/>
      <c r="AG687" s="53" t="n"/>
      <c r="AH687" s="58" t="n"/>
      <c r="AI687" s="58" t="n"/>
      <c r="AJ687" s="48" t="n"/>
    </row>
    <row r="688" outlineLevel="1">
      <c r="A688" s="43" t="n">
        <v>46926</v>
      </c>
      <c r="B688" s="44">
        <f>CHOOSE(WEEKDAY(A688,2),"pon","wt","śr","czw","pt","sob","ndz")</f>
        <v/>
      </c>
      <c r="C688" s="45">
        <f>A688-WEEKDAY(A688,2)+1</f>
        <v/>
      </c>
      <c r="D688" s="44">
        <f>YEAR(A688)&amp;"-"&amp;TEXT(MONTH(A688),"00")</f>
        <v/>
      </c>
      <c r="E688" s="46" t="n"/>
      <c r="F688" s="46" t="n"/>
      <c r="G688" s="47" t="n"/>
      <c r="H688" s="48" t="n"/>
      <c r="I688" s="49" t="n"/>
      <c r="J688" s="47" t="n"/>
      <c r="K688" s="50">
        <f>IF(AND(H688="",I688="",COUNTIF('Zmiany planu'!$C$4:$C$1000,$A688)=0),"",1+COUNTIF('Zmiany planu'!$C$4:$C$1000,$A688))</f>
        <v/>
      </c>
      <c r="L688" s="51">
        <f>IF(COUNTIF('Zmiany planu'!$C$4:$C$1000,$A688)=0,IF(H688="","",H688),INDEX('Zmiany planu'!$G$4:$G$1000,MATCH(INT($A688)&amp;"#"&amp;COUNTIF('Zmiany planu'!$C$4:$C$1000,$A688),'Zmiany planu'!$L$4:$L$1000,0))&amp;"")</f>
        <v/>
      </c>
      <c r="M688" s="52">
        <f>IF(COUNTIF('Zmiany planu'!$C$4:$C$1000,$A688)=0,IF(I688="","",I688),IF(INDEX('Zmiany planu'!$H$4:$H$1000,MATCH(INT($A688)&amp;"#"&amp;COUNTIF('Zmiany planu'!$C$4:$C$1000,$A688),'Zmiany planu'!$L$4:$L$1000,0))="",0,INDEX('Zmiany planu'!$H$4:$H$1000,MATCH(INT($A688)&amp;"#"&amp;COUNTIF('Zmiany planu'!$C$4:$C$1000,$A688),'Zmiany planu'!$L$4:$L$1000,0))))</f>
        <v/>
      </c>
      <c r="N688" s="53" t="n"/>
      <c r="O688" s="53" t="n"/>
      <c r="P688" s="54" t="n"/>
      <c r="Q688" s="55" t="n"/>
      <c r="R688" s="56">
        <f>IF(AND(N(P688)&gt;0,N(Q688)&gt;0),Q688/P688,"")</f>
        <v/>
      </c>
      <c r="S688" s="53" t="n"/>
      <c r="T688" s="53" t="n"/>
      <c r="U688" s="44">
        <f>IF(OR(N(S688)=0,N('Ustawienia'!$B$19)=0),"",IFERROR("Z"&amp;MATCH(S688,'Ustawienia'!$C$23:$C$27,1),"&lt;Z1"))</f>
        <v/>
      </c>
      <c r="V688" s="53" t="n"/>
      <c r="W688" s="44">
        <f>IF(AND(N(V688)&gt;0,N(Q688)&gt;0),ROUND(V688*Q688*1440,0),"")</f>
        <v/>
      </c>
      <c r="X688" s="53" t="n"/>
      <c r="Y688" s="53" t="n"/>
      <c r="Z688" s="53" t="n"/>
      <c r="AA688" s="57" t="n"/>
      <c r="AB688" s="53" t="n"/>
      <c r="AC688" s="58" t="n"/>
      <c r="AD688" s="57" t="n"/>
      <c r="AE688" s="53" t="n"/>
      <c r="AF688" s="58" t="n"/>
      <c r="AG688" s="53" t="n"/>
      <c r="AH688" s="58" t="n"/>
      <c r="AI688" s="58" t="n"/>
      <c r="AJ688" s="48" t="n"/>
    </row>
    <row r="689" outlineLevel="1">
      <c r="A689" s="43" t="n">
        <v>46927</v>
      </c>
      <c r="B689" s="44">
        <f>CHOOSE(WEEKDAY(A689,2),"pon","wt","śr","czw","pt","sob","ndz")</f>
        <v/>
      </c>
      <c r="C689" s="45">
        <f>A689-WEEKDAY(A689,2)+1</f>
        <v/>
      </c>
      <c r="D689" s="44">
        <f>YEAR(A689)&amp;"-"&amp;TEXT(MONTH(A689),"00")</f>
        <v/>
      </c>
      <c r="E689" s="46" t="n"/>
      <c r="F689" s="46" t="n"/>
      <c r="G689" s="47" t="n"/>
      <c r="H689" s="48" t="n"/>
      <c r="I689" s="49" t="n"/>
      <c r="J689" s="47" t="n"/>
      <c r="K689" s="50">
        <f>IF(AND(H689="",I689="",COUNTIF('Zmiany planu'!$C$4:$C$1000,$A689)=0),"",1+COUNTIF('Zmiany planu'!$C$4:$C$1000,$A689))</f>
        <v/>
      </c>
      <c r="L689" s="51">
        <f>IF(COUNTIF('Zmiany planu'!$C$4:$C$1000,$A689)=0,IF(H689="","",H689),INDEX('Zmiany planu'!$G$4:$G$1000,MATCH(INT($A689)&amp;"#"&amp;COUNTIF('Zmiany planu'!$C$4:$C$1000,$A689),'Zmiany planu'!$L$4:$L$1000,0))&amp;"")</f>
        <v/>
      </c>
      <c r="M689" s="52">
        <f>IF(COUNTIF('Zmiany planu'!$C$4:$C$1000,$A689)=0,IF(I689="","",I689),IF(INDEX('Zmiany planu'!$H$4:$H$1000,MATCH(INT($A689)&amp;"#"&amp;COUNTIF('Zmiany planu'!$C$4:$C$1000,$A689),'Zmiany planu'!$L$4:$L$1000,0))="",0,INDEX('Zmiany planu'!$H$4:$H$1000,MATCH(INT($A689)&amp;"#"&amp;COUNTIF('Zmiany planu'!$C$4:$C$1000,$A689),'Zmiany planu'!$L$4:$L$1000,0))))</f>
        <v/>
      </c>
      <c r="N689" s="53" t="n"/>
      <c r="O689" s="53" t="n"/>
      <c r="P689" s="54" t="n"/>
      <c r="Q689" s="55" t="n"/>
      <c r="R689" s="56">
        <f>IF(AND(N(P689)&gt;0,N(Q689)&gt;0),Q689/P689,"")</f>
        <v/>
      </c>
      <c r="S689" s="53" t="n"/>
      <c r="T689" s="53" t="n"/>
      <c r="U689" s="44">
        <f>IF(OR(N(S689)=0,N('Ustawienia'!$B$19)=0),"",IFERROR("Z"&amp;MATCH(S689,'Ustawienia'!$C$23:$C$27,1),"&lt;Z1"))</f>
        <v/>
      </c>
      <c r="V689" s="53" t="n"/>
      <c r="W689" s="44">
        <f>IF(AND(N(V689)&gt;0,N(Q689)&gt;0),ROUND(V689*Q689*1440,0),"")</f>
        <v/>
      </c>
      <c r="X689" s="53" t="n"/>
      <c r="Y689" s="53" t="n"/>
      <c r="Z689" s="53" t="n"/>
      <c r="AA689" s="57" t="n"/>
      <c r="AB689" s="53" t="n"/>
      <c r="AC689" s="58" t="n"/>
      <c r="AD689" s="57" t="n"/>
      <c r="AE689" s="53" t="n"/>
      <c r="AF689" s="58" t="n"/>
      <c r="AG689" s="53" t="n"/>
      <c r="AH689" s="58" t="n"/>
      <c r="AI689" s="58" t="n"/>
      <c r="AJ689" s="48" t="n"/>
    </row>
    <row r="690" outlineLevel="1">
      <c r="A690" s="43" t="n">
        <v>46928</v>
      </c>
      <c r="B690" s="44">
        <f>CHOOSE(WEEKDAY(A690,2),"pon","wt","śr","czw","pt","sob","ndz")</f>
        <v/>
      </c>
      <c r="C690" s="45">
        <f>A690-WEEKDAY(A690,2)+1</f>
        <v/>
      </c>
      <c r="D690" s="44">
        <f>YEAR(A690)&amp;"-"&amp;TEXT(MONTH(A690),"00")</f>
        <v/>
      </c>
      <c r="E690" s="46" t="n"/>
      <c r="F690" s="46" t="n"/>
      <c r="G690" s="47" t="n"/>
      <c r="H690" s="48" t="n"/>
      <c r="I690" s="49" t="n"/>
      <c r="J690" s="47" t="n"/>
      <c r="K690" s="50">
        <f>IF(AND(H690="",I690="",COUNTIF('Zmiany planu'!$C$4:$C$1000,$A690)=0),"",1+COUNTIF('Zmiany planu'!$C$4:$C$1000,$A690))</f>
        <v/>
      </c>
      <c r="L690" s="51">
        <f>IF(COUNTIF('Zmiany planu'!$C$4:$C$1000,$A690)=0,IF(H690="","",H690),INDEX('Zmiany planu'!$G$4:$G$1000,MATCH(INT($A690)&amp;"#"&amp;COUNTIF('Zmiany planu'!$C$4:$C$1000,$A690),'Zmiany planu'!$L$4:$L$1000,0))&amp;"")</f>
        <v/>
      </c>
      <c r="M690" s="52">
        <f>IF(COUNTIF('Zmiany planu'!$C$4:$C$1000,$A690)=0,IF(I690="","",I690),IF(INDEX('Zmiany planu'!$H$4:$H$1000,MATCH(INT($A690)&amp;"#"&amp;COUNTIF('Zmiany planu'!$C$4:$C$1000,$A690),'Zmiany planu'!$L$4:$L$1000,0))="",0,INDEX('Zmiany planu'!$H$4:$H$1000,MATCH(INT($A690)&amp;"#"&amp;COUNTIF('Zmiany planu'!$C$4:$C$1000,$A690),'Zmiany planu'!$L$4:$L$1000,0))))</f>
        <v/>
      </c>
      <c r="N690" s="53" t="n"/>
      <c r="O690" s="53" t="n"/>
      <c r="P690" s="54" t="n"/>
      <c r="Q690" s="55" t="n"/>
      <c r="R690" s="56">
        <f>IF(AND(N(P690)&gt;0,N(Q690)&gt;0),Q690/P690,"")</f>
        <v/>
      </c>
      <c r="S690" s="53" t="n"/>
      <c r="T690" s="53" t="n"/>
      <c r="U690" s="44">
        <f>IF(OR(N(S690)=0,N('Ustawienia'!$B$19)=0),"",IFERROR("Z"&amp;MATCH(S690,'Ustawienia'!$C$23:$C$27,1),"&lt;Z1"))</f>
        <v/>
      </c>
      <c r="V690" s="53" t="n"/>
      <c r="W690" s="44">
        <f>IF(AND(N(V690)&gt;0,N(Q690)&gt;0),ROUND(V690*Q690*1440,0),"")</f>
        <v/>
      </c>
      <c r="X690" s="53" t="n"/>
      <c r="Y690" s="53" t="n"/>
      <c r="Z690" s="53" t="n"/>
      <c r="AA690" s="57" t="n"/>
      <c r="AB690" s="53" t="n"/>
      <c r="AC690" s="58" t="n"/>
      <c r="AD690" s="57" t="n"/>
      <c r="AE690" s="53" t="n"/>
      <c r="AF690" s="58" t="n"/>
      <c r="AG690" s="53" t="n"/>
      <c r="AH690" s="58" t="n"/>
      <c r="AI690" s="58" t="n"/>
      <c r="AJ690" s="48" t="n"/>
    </row>
    <row r="691" outlineLevel="1">
      <c r="A691" s="59" t="n">
        <v>46929</v>
      </c>
      <c r="B691" s="60">
        <f>CHOOSE(WEEKDAY(A691,2),"pon","wt","śr","czw","pt","sob","ndz")</f>
        <v/>
      </c>
      <c r="C691" s="61">
        <f>A691-WEEKDAY(A691,2)+1</f>
        <v/>
      </c>
      <c r="D691" s="60">
        <f>YEAR(A691)&amp;"-"&amp;TEXT(MONTH(A691),"00")</f>
        <v/>
      </c>
      <c r="E691" s="62">
        <f>SUMIFS($M$4:$M$1200,$C$4:$C$1200,$C691)</f>
        <v/>
      </c>
      <c r="F691" s="62">
        <f>SUMIFS($P$4:$P$1200,$C$4:$C$1200,$C691)</f>
        <v/>
      </c>
      <c r="G691" s="63" t="n"/>
      <c r="H691" s="64" t="n"/>
      <c r="I691" s="65" t="n"/>
      <c r="J691" s="63" t="n"/>
      <c r="K691" s="66">
        <f>IF(AND(H691="",I691="",COUNTIF('Zmiany planu'!$C$4:$C$1000,$A691)=0),"",1+COUNTIF('Zmiany planu'!$C$4:$C$1000,$A691))</f>
        <v/>
      </c>
      <c r="L691" s="67">
        <f>IF(COUNTIF('Zmiany planu'!$C$4:$C$1000,$A691)=0,IF(H691="","",H691),INDEX('Zmiany planu'!$G$4:$G$1000,MATCH(INT($A691)&amp;"#"&amp;COUNTIF('Zmiany planu'!$C$4:$C$1000,$A691),'Zmiany planu'!$L$4:$L$1000,0))&amp;"")</f>
        <v/>
      </c>
      <c r="M691" s="68">
        <f>IF(COUNTIF('Zmiany planu'!$C$4:$C$1000,$A691)=0,IF(I691="","",I691),IF(INDEX('Zmiany planu'!$H$4:$H$1000,MATCH(INT($A691)&amp;"#"&amp;COUNTIF('Zmiany planu'!$C$4:$C$1000,$A691),'Zmiany planu'!$L$4:$L$1000,0))="",0,INDEX('Zmiany planu'!$H$4:$H$1000,MATCH(INT($A691)&amp;"#"&amp;COUNTIF('Zmiany planu'!$C$4:$C$1000,$A691),'Zmiany planu'!$L$4:$L$1000,0))))</f>
        <v/>
      </c>
      <c r="N691" s="69" t="n"/>
      <c r="O691" s="69" t="n"/>
      <c r="P691" s="70" t="n"/>
      <c r="Q691" s="71" t="n"/>
      <c r="R691" s="72">
        <f>IF(AND(N(P691)&gt;0,N(Q691)&gt;0),Q691/P691,"")</f>
        <v/>
      </c>
      <c r="S691" s="69" t="n"/>
      <c r="T691" s="69" t="n"/>
      <c r="U691" s="60">
        <f>IF(OR(N(S691)=0,N('Ustawienia'!$B$19)=0),"",IFERROR("Z"&amp;MATCH(S691,'Ustawienia'!$C$23:$C$27,1),"&lt;Z1"))</f>
        <v/>
      </c>
      <c r="V691" s="69" t="n"/>
      <c r="W691" s="60">
        <f>IF(AND(N(V691)&gt;0,N(Q691)&gt;0),ROUND(V691*Q691*1440,0),"")</f>
        <v/>
      </c>
      <c r="X691" s="69" t="n"/>
      <c r="Y691" s="69" t="n"/>
      <c r="Z691" s="69" t="n"/>
      <c r="AA691" s="73" t="n"/>
      <c r="AB691" s="69" t="n"/>
      <c r="AC691" s="74" t="n"/>
      <c r="AD691" s="73" t="n"/>
      <c r="AE691" s="69" t="n"/>
      <c r="AF691" s="74" t="n"/>
      <c r="AG691" s="69" t="n"/>
      <c r="AH691" s="74" t="n"/>
      <c r="AI691" s="74" t="n"/>
      <c r="AJ691" s="64" t="n"/>
    </row>
    <row r="692" outlineLevel="1">
      <c r="A692" s="43" t="n">
        <v>46930</v>
      </c>
      <c r="B692" s="44">
        <f>CHOOSE(WEEKDAY(A692,2),"pon","wt","śr","czw","pt","sob","ndz")</f>
        <v/>
      </c>
      <c r="C692" s="45">
        <f>A692-WEEKDAY(A692,2)+1</f>
        <v/>
      </c>
      <c r="D692" s="44">
        <f>YEAR(A692)&amp;"-"&amp;TEXT(MONTH(A692),"00")</f>
        <v/>
      </c>
      <c r="E692" s="46" t="n"/>
      <c r="F692" s="46" t="n"/>
      <c r="G692" s="47" t="n"/>
      <c r="H692" s="48" t="n"/>
      <c r="I692" s="49" t="n"/>
      <c r="J692" s="47" t="n"/>
      <c r="K692" s="50">
        <f>IF(AND(H692="",I692="",COUNTIF('Zmiany planu'!$C$4:$C$1000,$A692)=0),"",1+COUNTIF('Zmiany planu'!$C$4:$C$1000,$A692))</f>
        <v/>
      </c>
      <c r="L692" s="51">
        <f>IF(COUNTIF('Zmiany planu'!$C$4:$C$1000,$A692)=0,IF(H692="","",H692),INDEX('Zmiany planu'!$G$4:$G$1000,MATCH(INT($A692)&amp;"#"&amp;COUNTIF('Zmiany planu'!$C$4:$C$1000,$A692),'Zmiany planu'!$L$4:$L$1000,0))&amp;"")</f>
        <v/>
      </c>
      <c r="M692" s="52">
        <f>IF(COUNTIF('Zmiany planu'!$C$4:$C$1000,$A692)=0,IF(I692="","",I692),IF(INDEX('Zmiany planu'!$H$4:$H$1000,MATCH(INT($A692)&amp;"#"&amp;COUNTIF('Zmiany planu'!$C$4:$C$1000,$A692),'Zmiany planu'!$L$4:$L$1000,0))="",0,INDEX('Zmiany planu'!$H$4:$H$1000,MATCH(INT($A692)&amp;"#"&amp;COUNTIF('Zmiany planu'!$C$4:$C$1000,$A692),'Zmiany planu'!$L$4:$L$1000,0))))</f>
        <v/>
      </c>
      <c r="N692" s="53" t="n"/>
      <c r="O692" s="53" t="n"/>
      <c r="P692" s="54" t="n"/>
      <c r="Q692" s="55" t="n"/>
      <c r="R692" s="56">
        <f>IF(AND(N(P692)&gt;0,N(Q692)&gt;0),Q692/P692,"")</f>
        <v/>
      </c>
      <c r="S692" s="53" t="n"/>
      <c r="T692" s="53" t="n"/>
      <c r="U692" s="44">
        <f>IF(OR(N(S692)=0,N('Ustawienia'!$B$19)=0),"",IFERROR("Z"&amp;MATCH(S692,'Ustawienia'!$C$23:$C$27,1),"&lt;Z1"))</f>
        <v/>
      </c>
      <c r="V692" s="53" t="n"/>
      <c r="W692" s="44">
        <f>IF(AND(N(V692)&gt;0,N(Q692)&gt;0),ROUND(V692*Q692*1440,0),"")</f>
        <v/>
      </c>
      <c r="X692" s="53" t="n"/>
      <c r="Y692" s="53" t="n"/>
      <c r="Z692" s="53" t="n"/>
      <c r="AA692" s="57" t="n"/>
      <c r="AB692" s="53" t="n"/>
      <c r="AC692" s="58" t="n"/>
      <c r="AD692" s="57" t="n"/>
      <c r="AE692" s="53" t="n"/>
      <c r="AF692" s="58" t="n"/>
      <c r="AG692" s="53" t="n"/>
      <c r="AH692" s="58" t="n"/>
      <c r="AI692" s="58" t="n"/>
      <c r="AJ692" s="48" t="n"/>
    </row>
    <row r="693" outlineLevel="1">
      <c r="A693" s="43" t="n">
        <v>46931</v>
      </c>
      <c r="B693" s="44">
        <f>CHOOSE(WEEKDAY(A693,2),"pon","wt","śr","czw","pt","sob","ndz")</f>
        <v/>
      </c>
      <c r="C693" s="45">
        <f>A693-WEEKDAY(A693,2)+1</f>
        <v/>
      </c>
      <c r="D693" s="44">
        <f>YEAR(A693)&amp;"-"&amp;TEXT(MONTH(A693),"00")</f>
        <v/>
      </c>
      <c r="E693" s="46" t="n"/>
      <c r="F693" s="46" t="n"/>
      <c r="G693" s="47" t="n"/>
      <c r="H693" s="48" t="n"/>
      <c r="I693" s="49" t="n"/>
      <c r="J693" s="47" t="n"/>
      <c r="K693" s="50">
        <f>IF(AND(H693="",I693="",COUNTIF('Zmiany planu'!$C$4:$C$1000,$A693)=0),"",1+COUNTIF('Zmiany planu'!$C$4:$C$1000,$A693))</f>
        <v/>
      </c>
      <c r="L693" s="51">
        <f>IF(COUNTIF('Zmiany planu'!$C$4:$C$1000,$A693)=0,IF(H693="","",H693),INDEX('Zmiany planu'!$G$4:$G$1000,MATCH(INT($A693)&amp;"#"&amp;COUNTIF('Zmiany planu'!$C$4:$C$1000,$A693),'Zmiany planu'!$L$4:$L$1000,0))&amp;"")</f>
        <v/>
      </c>
      <c r="M693" s="52">
        <f>IF(COUNTIF('Zmiany planu'!$C$4:$C$1000,$A693)=0,IF(I693="","",I693),IF(INDEX('Zmiany planu'!$H$4:$H$1000,MATCH(INT($A693)&amp;"#"&amp;COUNTIF('Zmiany planu'!$C$4:$C$1000,$A693),'Zmiany planu'!$L$4:$L$1000,0))="",0,INDEX('Zmiany planu'!$H$4:$H$1000,MATCH(INT($A693)&amp;"#"&amp;COUNTIF('Zmiany planu'!$C$4:$C$1000,$A693),'Zmiany planu'!$L$4:$L$1000,0))))</f>
        <v/>
      </c>
      <c r="N693" s="53" t="n"/>
      <c r="O693" s="53" t="n"/>
      <c r="P693" s="54" t="n"/>
      <c r="Q693" s="55" t="n"/>
      <c r="R693" s="56">
        <f>IF(AND(N(P693)&gt;0,N(Q693)&gt;0),Q693/P693,"")</f>
        <v/>
      </c>
      <c r="S693" s="53" t="n"/>
      <c r="T693" s="53" t="n"/>
      <c r="U693" s="44">
        <f>IF(OR(N(S693)=0,N('Ustawienia'!$B$19)=0),"",IFERROR("Z"&amp;MATCH(S693,'Ustawienia'!$C$23:$C$27,1),"&lt;Z1"))</f>
        <v/>
      </c>
      <c r="V693" s="53" t="n"/>
      <c r="W693" s="44">
        <f>IF(AND(N(V693)&gt;0,N(Q693)&gt;0),ROUND(V693*Q693*1440,0),"")</f>
        <v/>
      </c>
      <c r="X693" s="53" t="n"/>
      <c r="Y693" s="53" t="n"/>
      <c r="Z693" s="53" t="n"/>
      <c r="AA693" s="57" t="n"/>
      <c r="AB693" s="53" t="n"/>
      <c r="AC693" s="58" t="n"/>
      <c r="AD693" s="57" t="n"/>
      <c r="AE693" s="53" t="n"/>
      <c r="AF693" s="58" t="n"/>
      <c r="AG693" s="53" t="n"/>
      <c r="AH693" s="58" t="n"/>
      <c r="AI693" s="58" t="n"/>
      <c r="AJ693" s="48" t="n"/>
    </row>
    <row r="694" outlineLevel="1">
      <c r="A694" s="43" t="n">
        <v>46932</v>
      </c>
      <c r="B694" s="44">
        <f>CHOOSE(WEEKDAY(A694,2),"pon","wt","śr","czw","pt","sob","ndz")</f>
        <v/>
      </c>
      <c r="C694" s="45">
        <f>A694-WEEKDAY(A694,2)+1</f>
        <v/>
      </c>
      <c r="D694" s="44">
        <f>YEAR(A694)&amp;"-"&amp;TEXT(MONTH(A694),"00")</f>
        <v/>
      </c>
      <c r="E694" s="46" t="n"/>
      <c r="F694" s="46" t="n"/>
      <c r="G694" s="47" t="n"/>
      <c r="H694" s="48" t="n"/>
      <c r="I694" s="49" t="n"/>
      <c r="J694" s="47" t="n"/>
      <c r="K694" s="50">
        <f>IF(AND(H694="",I694="",COUNTIF('Zmiany planu'!$C$4:$C$1000,$A694)=0),"",1+COUNTIF('Zmiany planu'!$C$4:$C$1000,$A694))</f>
        <v/>
      </c>
      <c r="L694" s="51">
        <f>IF(COUNTIF('Zmiany planu'!$C$4:$C$1000,$A694)=0,IF(H694="","",H694),INDEX('Zmiany planu'!$G$4:$G$1000,MATCH(INT($A694)&amp;"#"&amp;COUNTIF('Zmiany planu'!$C$4:$C$1000,$A694),'Zmiany planu'!$L$4:$L$1000,0))&amp;"")</f>
        <v/>
      </c>
      <c r="M694" s="52">
        <f>IF(COUNTIF('Zmiany planu'!$C$4:$C$1000,$A694)=0,IF(I694="","",I694),IF(INDEX('Zmiany planu'!$H$4:$H$1000,MATCH(INT($A694)&amp;"#"&amp;COUNTIF('Zmiany planu'!$C$4:$C$1000,$A694),'Zmiany planu'!$L$4:$L$1000,0))="",0,INDEX('Zmiany planu'!$H$4:$H$1000,MATCH(INT($A694)&amp;"#"&amp;COUNTIF('Zmiany planu'!$C$4:$C$1000,$A694),'Zmiany planu'!$L$4:$L$1000,0))))</f>
        <v/>
      </c>
      <c r="N694" s="53" t="n"/>
      <c r="O694" s="53" t="n"/>
      <c r="P694" s="54" t="n"/>
      <c r="Q694" s="55" t="n"/>
      <c r="R694" s="56">
        <f>IF(AND(N(P694)&gt;0,N(Q694)&gt;0),Q694/P694,"")</f>
        <v/>
      </c>
      <c r="S694" s="53" t="n"/>
      <c r="T694" s="53" t="n"/>
      <c r="U694" s="44">
        <f>IF(OR(N(S694)=0,N('Ustawienia'!$B$19)=0),"",IFERROR("Z"&amp;MATCH(S694,'Ustawienia'!$C$23:$C$27,1),"&lt;Z1"))</f>
        <v/>
      </c>
      <c r="V694" s="53" t="n"/>
      <c r="W694" s="44">
        <f>IF(AND(N(V694)&gt;0,N(Q694)&gt;0),ROUND(V694*Q694*1440,0),"")</f>
        <v/>
      </c>
      <c r="X694" s="53" t="n"/>
      <c r="Y694" s="53" t="n"/>
      <c r="Z694" s="53" t="n"/>
      <c r="AA694" s="57" t="n"/>
      <c r="AB694" s="53" t="n"/>
      <c r="AC694" s="58" t="n"/>
      <c r="AD694" s="57" t="n"/>
      <c r="AE694" s="53" t="n"/>
      <c r="AF694" s="58" t="n"/>
      <c r="AG694" s="53" t="n"/>
      <c r="AH694" s="58" t="n"/>
      <c r="AI694" s="58" t="n"/>
      <c r="AJ694" s="48" t="n"/>
    </row>
    <row r="695" outlineLevel="1">
      <c r="A695" s="43" t="n">
        <v>46933</v>
      </c>
      <c r="B695" s="44">
        <f>CHOOSE(WEEKDAY(A695,2),"pon","wt","śr","czw","pt","sob","ndz")</f>
        <v/>
      </c>
      <c r="C695" s="45">
        <f>A695-WEEKDAY(A695,2)+1</f>
        <v/>
      </c>
      <c r="D695" s="44">
        <f>YEAR(A695)&amp;"-"&amp;TEXT(MONTH(A695),"00")</f>
        <v/>
      </c>
      <c r="E695" s="46" t="n"/>
      <c r="F695" s="46" t="n"/>
      <c r="G695" s="47" t="n"/>
      <c r="H695" s="48" t="n"/>
      <c r="I695" s="49" t="n"/>
      <c r="J695" s="47" t="n"/>
      <c r="K695" s="50">
        <f>IF(AND(H695="",I695="",COUNTIF('Zmiany planu'!$C$4:$C$1000,$A695)=0),"",1+COUNTIF('Zmiany planu'!$C$4:$C$1000,$A695))</f>
        <v/>
      </c>
      <c r="L695" s="51">
        <f>IF(COUNTIF('Zmiany planu'!$C$4:$C$1000,$A695)=0,IF(H695="","",H695),INDEX('Zmiany planu'!$G$4:$G$1000,MATCH(INT($A695)&amp;"#"&amp;COUNTIF('Zmiany planu'!$C$4:$C$1000,$A695),'Zmiany planu'!$L$4:$L$1000,0))&amp;"")</f>
        <v/>
      </c>
      <c r="M695" s="52">
        <f>IF(COUNTIF('Zmiany planu'!$C$4:$C$1000,$A695)=0,IF(I695="","",I695),IF(INDEX('Zmiany planu'!$H$4:$H$1000,MATCH(INT($A695)&amp;"#"&amp;COUNTIF('Zmiany planu'!$C$4:$C$1000,$A695),'Zmiany planu'!$L$4:$L$1000,0))="",0,INDEX('Zmiany planu'!$H$4:$H$1000,MATCH(INT($A695)&amp;"#"&amp;COUNTIF('Zmiany planu'!$C$4:$C$1000,$A695),'Zmiany planu'!$L$4:$L$1000,0))))</f>
        <v/>
      </c>
      <c r="N695" s="53" t="n"/>
      <c r="O695" s="53" t="n"/>
      <c r="P695" s="54" t="n"/>
      <c r="Q695" s="55" t="n"/>
      <c r="R695" s="56">
        <f>IF(AND(N(P695)&gt;0,N(Q695)&gt;0),Q695/P695,"")</f>
        <v/>
      </c>
      <c r="S695" s="53" t="n"/>
      <c r="T695" s="53" t="n"/>
      <c r="U695" s="44">
        <f>IF(OR(N(S695)=0,N('Ustawienia'!$B$19)=0),"",IFERROR("Z"&amp;MATCH(S695,'Ustawienia'!$C$23:$C$27,1),"&lt;Z1"))</f>
        <v/>
      </c>
      <c r="V695" s="53" t="n"/>
      <c r="W695" s="44">
        <f>IF(AND(N(V695)&gt;0,N(Q695)&gt;0),ROUND(V695*Q695*1440,0),"")</f>
        <v/>
      </c>
      <c r="X695" s="53" t="n"/>
      <c r="Y695" s="53" t="n"/>
      <c r="Z695" s="53" t="n"/>
      <c r="AA695" s="57" t="n"/>
      <c r="AB695" s="53" t="n"/>
      <c r="AC695" s="58" t="n"/>
      <c r="AD695" s="57" t="n"/>
      <c r="AE695" s="53" t="n"/>
      <c r="AF695" s="58" t="n"/>
      <c r="AG695" s="53" t="n"/>
      <c r="AH695" s="58" t="n"/>
      <c r="AI695" s="58" t="n"/>
      <c r="AJ695" s="48" t="n"/>
    </row>
    <row r="696" outlineLevel="1">
      <c r="A696" s="43" t="n">
        <v>46934</v>
      </c>
      <c r="B696" s="44">
        <f>CHOOSE(WEEKDAY(A696,2),"pon","wt","śr","czw","pt","sob","ndz")</f>
        <v/>
      </c>
      <c r="C696" s="45">
        <f>A696-WEEKDAY(A696,2)+1</f>
        <v/>
      </c>
      <c r="D696" s="44">
        <f>YEAR(A696)&amp;"-"&amp;TEXT(MONTH(A696),"00")</f>
        <v/>
      </c>
      <c r="E696" s="46" t="n"/>
      <c r="F696" s="46" t="n"/>
      <c r="G696" s="47" t="n"/>
      <c r="H696" s="48" t="n"/>
      <c r="I696" s="49" t="n"/>
      <c r="J696" s="47" t="n"/>
      <c r="K696" s="50">
        <f>IF(AND(H696="",I696="",COUNTIF('Zmiany planu'!$C$4:$C$1000,$A696)=0),"",1+COUNTIF('Zmiany planu'!$C$4:$C$1000,$A696))</f>
        <v/>
      </c>
      <c r="L696" s="51">
        <f>IF(COUNTIF('Zmiany planu'!$C$4:$C$1000,$A696)=0,IF(H696="","",H696),INDEX('Zmiany planu'!$G$4:$G$1000,MATCH(INT($A696)&amp;"#"&amp;COUNTIF('Zmiany planu'!$C$4:$C$1000,$A696),'Zmiany planu'!$L$4:$L$1000,0))&amp;"")</f>
        <v/>
      </c>
      <c r="M696" s="52">
        <f>IF(COUNTIF('Zmiany planu'!$C$4:$C$1000,$A696)=0,IF(I696="","",I696),IF(INDEX('Zmiany planu'!$H$4:$H$1000,MATCH(INT($A696)&amp;"#"&amp;COUNTIF('Zmiany planu'!$C$4:$C$1000,$A696),'Zmiany planu'!$L$4:$L$1000,0))="",0,INDEX('Zmiany planu'!$H$4:$H$1000,MATCH(INT($A696)&amp;"#"&amp;COUNTIF('Zmiany planu'!$C$4:$C$1000,$A696),'Zmiany planu'!$L$4:$L$1000,0))))</f>
        <v/>
      </c>
      <c r="N696" s="53" t="n"/>
      <c r="O696" s="53" t="n"/>
      <c r="P696" s="54" t="n"/>
      <c r="Q696" s="55" t="n"/>
      <c r="R696" s="56">
        <f>IF(AND(N(P696)&gt;0,N(Q696)&gt;0),Q696/P696,"")</f>
        <v/>
      </c>
      <c r="S696" s="53" t="n"/>
      <c r="T696" s="53" t="n"/>
      <c r="U696" s="44">
        <f>IF(OR(N(S696)=0,N('Ustawienia'!$B$19)=0),"",IFERROR("Z"&amp;MATCH(S696,'Ustawienia'!$C$23:$C$27,1),"&lt;Z1"))</f>
        <v/>
      </c>
      <c r="V696" s="53" t="n"/>
      <c r="W696" s="44">
        <f>IF(AND(N(V696)&gt;0,N(Q696)&gt;0),ROUND(V696*Q696*1440,0),"")</f>
        <v/>
      </c>
      <c r="X696" s="53" t="n"/>
      <c r="Y696" s="53" t="n"/>
      <c r="Z696" s="53" t="n"/>
      <c r="AA696" s="57" t="n"/>
      <c r="AB696" s="53" t="n"/>
      <c r="AC696" s="58" t="n"/>
      <c r="AD696" s="57" t="n"/>
      <c r="AE696" s="53" t="n"/>
      <c r="AF696" s="58" t="n"/>
      <c r="AG696" s="53" t="n"/>
      <c r="AH696" s="58" t="n"/>
      <c r="AI696" s="58" t="n"/>
      <c r="AJ696" s="48" t="n"/>
    </row>
    <row r="697" ht="22" customHeight="1">
      <c r="A697" s="40" t="inlineStr">
        <is>
          <t>07.2028</t>
        </is>
      </c>
      <c r="B697" s="40" t="n"/>
      <c r="C697" s="40" t="n"/>
      <c r="D697" s="40" t="inlineStr">
        <is>
          <t>2028-07</t>
        </is>
      </c>
      <c r="E697" s="41">
        <f>SUMIFS($M$4:$M$1200,$D$4:$D$1200,$D697)</f>
        <v/>
      </c>
      <c r="F697" s="41">
        <f>SUMIFS($P$4:$P$1200,$D$4:$D$1200,$D697)</f>
        <v/>
      </c>
      <c r="G697" s="40" t="n"/>
      <c r="H697" s="42" t="inlineStr">
        <is>
          <t>LIPIEC 2028</t>
        </is>
      </c>
      <c r="I697" s="40" t="n"/>
      <c r="J697" s="40" t="n"/>
      <c r="K697" s="40" t="n"/>
      <c r="L697" s="40">
        <f>IF(E697&gt;0,"Realizacja miesiąca: "&amp;ROUND(F697/E697*100,0)&amp;"%  ·  treningi: "&amp;COUNTIFS($D$4:$D$1200,$D697,$P$4:$P$1200,"&gt;0")&amp;"  ·  zmiany planu: "&amp;COUNTIFS('Zmiany planu'!$M$4:$M$1000,$D697),"")</f>
        <v/>
      </c>
      <c r="M697" s="40" t="n"/>
      <c r="N697" s="40" t="n"/>
      <c r="O697" s="40" t="n"/>
      <c r="P697" s="40" t="n"/>
      <c r="Q697" s="40" t="n"/>
      <c r="R697" s="40" t="n"/>
      <c r="S697" s="40" t="n"/>
      <c r="T697" s="40" t="n"/>
      <c r="U697" s="40" t="n"/>
      <c r="V697" s="40" t="n"/>
      <c r="W697" s="40" t="n"/>
      <c r="X697" s="40" t="n"/>
      <c r="Y697" s="40" t="n"/>
      <c r="Z697" s="40" t="n"/>
      <c r="AA697" s="40" t="n"/>
      <c r="AB697" s="40" t="n"/>
      <c r="AC697" s="40" t="n"/>
      <c r="AD697" s="40" t="n"/>
      <c r="AE697" s="40" t="n"/>
      <c r="AF697" s="40" t="n"/>
      <c r="AG697" s="40" t="n"/>
      <c r="AH697" s="40" t="n"/>
      <c r="AI697" s="40" t="n"/>
      <c r="AJ697" s="40" t="n"/>
    </row>
    <row r="698" outlineLevel="1">
      <c r="A698" s="43" t="n">
        <v>46935</v>
      </c>
      <c r="B698" s="44">
        <f>CHOOSE(WEEKDAY(A698,2),"pon","wt","śr","czw","pt","sob","ndz")</f>
        <v/>
      </c>
      <c r="C698" s="45">
        <f>A698-WEEKDAY(A698,2)+1</f>
        <v/>
      </c>
      <c r="D698" s="44">
        <f>YEAR(A698)&amp;"-"&amp;TEXT(MONTH(A698),"00")</f>
        <v/>
      </c>
      <c r="E698" s="46" t="n"/>
      <c r="F698" s="46" t="n"/>
      <c r="G698" s="47" t="n"/>
      <c r="H698" s="48" t="n"/>
      <c r="I698" s="49" t="n"/>
      <c r="J698" s="47" t="n"/>
      <c r="K698" s="50">
        <f>IF(AND(H698="",I698="",COUNTIF('Zmiany planu'!$C$4:$C$1000,$A698)=0),"",1+COUNTIF('Zmiany planu'!$C$4:$C$1000,$A698))</f>
        <v/>
      </c>
      <c r="L698" s="51">
        <f>IF(COUNTIF('Zmiany planu'!$C$4:$C$1000,$A698)=0,IF(H698="","",H698),INDEX('Zmiany planu'!$G$4:$G$1000,MATCH(INT($A698)&amp;"#"&amp;COUNTIF('Zmiany planu'!$C$4:$C$1000,$A698),'Zmiany planu'!$L$4:$L$1000,0))&amp;"")</f>
        <v/>
      </c>
      <c r="M698" s="52">
        <f>IF(COUNTIF('Zmiany planu'!$C$4:$C$1000,$A698)=0,IF(I698="","",I698),IF(INDEX('Zmiany planu'!$H$4:$H$1000,MATCH(INT($A698)&amp;"#"&amp;COUNTIF('Zmiany planu'!$C$4:$C$1000,$A698),'Zmiany planu'!$L$4:$L$1000,0))="",0,INDEX('Zmiany planu'!$H$4:$H$1000,MATCH(INT($A698)&amp;"#"&amp;COUNTIF('Zmiany planu'!$C$4:$C$1000,$A698),'Zmiany planu'!$L$4:$L$1000,0))))</f>
        <v/>
      </c>
      <c r="N698" s="53" t="n"/>
      <c r="O698" s="53" t="n"/>
      <c r="P698" s="54" t="n"/>
      <c r="Q698" s="55" t="n"/>
      <c r="R698" s="56">
        <f>IF(AND(N(P698)&gt;0,N(Q698)&gt;0),Q698/P698,"")</f>
        <v/>
      </c>
      <c r="S698" s="53" t="n"/>
      <c r="T698" s="53" t="n"/>
      <c r="U698" s="44">
        <f>IF(OR(N(S698)=0,N('Ustawienia'!$B$19)=0),"",IFERROR("Z"&amp;MATCH(S698,'Ustawienia'!$C$23:$C$27,1),"&lt;Z1"))</f>
        <v/>
      </c>
      <c r="V698" s="53" t="n"/>
      <c r="W698" s="44">
        <f>IF(AND(N(V698)&gt;0,N(Q698)&gt;0),ROUND(V698*Q698*1440,0),"")</f>
        <v/>
      </c>
      <c r="X698" s="53" t="n"/>
      <c r="Y698" s="53" t="n"/>
      <c r="Z698" s="53" t="n"/>
      <c r="AA698" s="57" t="n"/>
      <c r="AB698" s="53" t="n"/>
      <c r="AC698" s="58" t="n"/>
      <c r="AD698" s="57" t="n"/>
      <c r="AE698" s="53" t="n"/>
      <c r="AF698" s="58" t="n"/>
      <c r="AG698" s="53" t="n"/>
      <c r="AH698" s="58" t="n"/>
      <c r="AI698" s="58" t="n"/>
      <c r="AJ698" s="48" t="n"/>
    </row>
    <row r="699" outlineLevel="1">
      <c r="A699" s="59" t="n">
        <v>46936</v>
      </c>
      <c r="B699" s="60">
        <f>CHOOSE(WEEKDAY(A699,2),"pon","wt","śr","czw","pt","sob","ndz")</f>
        <v/>
      </c>
      <c r="C699" s="61">
        <f>A699-WEEKDAY(A699,2)+1</f>
        <v/>
      </c>
      <c r="D699" s="60">
        <f>YEAR(A699)&amp;"-"&amp;TEXT(MONTH(A699),"00")</f>
        <v/>
      </c>
      <c r="E699" s="62">
        <f>SUMIFS($M$4:$M$1200,$C$4:$C$1200,$C699)</f>
        <v/>
      </c>
      <c r="F699" s="62">
        <f>SUMIFS($P$4:$P$1200,$C$4:$C$1200,$C699)</f>
        <v/>
      </c>
      <c r="G699" s="63" t="n"/>
      <c r="H699" s="64" t="n"/>
      <c r="I699" s="65" t="n"/>
      <c r="J699" s="63" t="n"/>
      <c r="K699" s="66">
        <f>IF(AND(H699="",I699="",COUNTIF('Zmiany planu'!$C$4:$C$1000,$A699)=0),"",1+COUNTIF('Zmiany planu'!$C$4:$C$1000,$A699))</f>
        <v/>
      </c>
      <c r="L699" s="67">
        <f>IF(COUNTIF('Zmiany planu'!$C$4:$C$1000,$A699)=0,IF(H699="","",H699),INDEX('Zmiany planu'!$G$4:$G$1000,MATCH(INT($A699)&amp;"#"&amp;COUNTIF('Zmiany planu'!$C$4:$C$1000,$A699),'Zmiany planu'!$L$4:$L$1000,0))&amp;"")</f>
        <v/>
      </c>
      <c r="M699" s="68">
        <f>IF(COUNTIF('Zmiany planu'!$C$4:$C$1000,$A699)=0,IF(I699="","",I699),IF(INDEX('Zmiany planu'!$H$4:$H$1000,MATCH(INT($A699)&amp;"#"&amp;COUNTIF('Zmiany planu'!$C$4:$C$1000,$A699),'Zmiany planu'!$L$4:$L$1000,0))="",0,INDEX('Zmiany planu'!$H$4:$H$1000,MATCH(INT($A699)&amp;"#"&amp;COUNTIF('Zmiany planu'!$C$4:$C$1000,$A699),'Zmiany planu'!$L$4:$L$1000,0))))</f>
        <v/>
      </c>
      <c r="N699" s="69" t="n"/>
      <c r="O699" s="69" t="n"/>
      <c r="P699" s="70" t="n"/>
      <c r="Q699" s="71" t="n"/>
      <c r="R699" s="72">
        <f>IF(AND(N(P699)&gt;0,N(Q699)&gt;0),Q699/P699,"")</f>
        <v/>
      </c>
      <c r="S699" s="69" t="n"/>
      <c r="T699" s="69" t="n"/>
      <c r="U699" s="60">
        <f>IF(OR(N(S699)=0,N('Ustawienia'!$B$19)=0),"",IFERROR("Z"&amp;MATCH(S699,'Ustawienia'!$C$23:$C$27,1),"&lt;Z1"))</f>
        <v/>
      </c>
      <c r="V699" s="69" t="n"/>
      <c r="W699" s="60">
        <f>IF(AND(N(V699)&gt;0,N(Q699)&gt;0),ROUND(V699*Q699*1440,0),"")</f>
        <v/>
      </c>
      <c r="X699" s="69" t="n"/>
      <c r="Y699" s="69" t="n"/>
      <c r="Z699" s="69" t="n"/>
      <c r="AA699" s="73" t="n"/>
      <c r="AB699" s="69" t="n"/>
      <c r="AC699" s="74" t="n"/>
      <c r="AD699" s="73" t="n"/>
      <c r="AE699" s="69" t="n"/>
      <c r="AF699" s="74" t="n"/>
      <c r="AG699" s="69" t="n"/>
      <c r="AH699" s="74" t="n"/>
      <c r="AI699" s="74" t="n"/>
      <c r="AJ699" s="64" t="n"/>
    </row>
    <row r="700" outlineLevel="1">
      <c r="A700" s="43" t="n">
        <v>46937</v>
      </c>
      <c r="B700" s="44">
        <f>CHOOSE(WEEKDAY(A700,2),"pon","wt","śr","czw","pt","sob","ndz")</f>
        <v/>
      </c>
      <c r="C700" s="45">
        <f>A700-WEEKDAY(A700,2)+1</f>
        <v/>
      </c>
      <c r="D700" s="44">
        <f>YEAR(A700)&amp;"-"&amp;TEXT(MONTH(A700),"00")</f>
        <v/>
      </c>
      <c r="E700" s="46" t="n"/>
      <c r="F700" s="46" t="n"/>
      <c r="G700" s="47" t="n"/>
      <c r="H700" s="48" t="n"/>
      <c r="I700" s="49" t="n"/>
      <c r="J700" s="47" t="n"/>
      <c r="K700" s="50">
        <f>IF(AND(H700="",I700="",COUNTIF('Zmiany planu'!$C$4:$C$1000,$A700)=0),"",1+COUNTIF('Zmiany planu'!$C$4:$C$1000,$A700))</f>
        <v/>
      </c>
      <c r="L700" s="51">
        <f>IF(COUNTIF('Zmiany planu'!$C$4:$C$1000,$A700)=0,IF(H700="","",H700),INDEX('Zmiany planu'!$G$4:$G$1000,MATCH(INT($A700)&amp;"#"&amp;COUNTIF('Zmiany planu'!$C$4:$C$1000,$A700),'Zmiany planu'!$L$4:$L$1000,0))&amp;"")</f>
        <v/>
      </c>
      <c r="M700" s="52">
        <f>IF(COUNTIF('Zmiany planu'!$C$4:$C$1000,$A700)=0,IF(I700="","",I700),IF(INDEX('Zmiany planu'!$H$4:$H$1000,MATCH(INT($A700)&amp;"#"&amp;COUNTIF('Zmiany planu'!$C$4:$C$1000,$A700),'Zmiany planu'!$L$4:$L$1000,0))="",0,INDEX('Zmiany planu'!$H$4:$H$1000,MATCH(INT($A700)&amp;"#"&amp;COUNTIF('Zmiany planu'!$C$4:$C$1000,$A700),'Zmiany planu'!$L$4:$L$1000,0))))</f>
        <v/>
      </c>
      <c r="N700" s="53" t="n"/>
      <c r="O700" s="53" t="n"/>
      <c r="P700" s="54" t="n"/>
      <c r="Q700" s="55" t="n"/>
      <c r="R700" s="56">
        <f>IF(AND(N(P700)&gt;0,N(Q700)&gt;0),Q700/P700,"")</f>
        <v/>
      </c>
      <c r="S700" s="53" t="n"/>
      <c r="T700" s="53" t="n"/>
      <c r="U700" s="44">
        <f>IF(OR(N(S700)=0,N('Ustawienia'!$B$19)=0),"",IFERROR("Z"&amp;MATCH(S700,'Ustawienia'!$C$23:$C$27,1),"&lt;Z1"))</f>
        <v/>
      </c>
      <c r="V700" s="53" t="n"/>
      <c r="W700" s="44">
        <f>IF(AND(N(V700)&gt;0,N(Q700)&gt;0),ROUND(V700*Q700*1440,0),"")</f>
        <v/>
      </c>
      <c r="X700" s="53" t="n"/>
      <c r="Y700" s="53" t="n"/>
      <c r="Z700" s="53" t="n"/>
      <c r="AA700" s="57" t="n"/>
      <c r="AB700" s="53" t="n"/>
      <c r="AC700" s="58" t="n"/>
      <c r="AD700" s="57" t="n"/>
      <c r="AE700" s="53" t="n"/>
      <c r="AF700" s="58" t="n"/>
      <c r="AG700" s="53" t="n"/>
      <c r="AH700" s="58" t="n"/>
      <c r="AI700" s="58" t="n"/>
      <c r="AJ700" s="48" t="n"/>
    </row>
    <row r="701" outlineLevel="1">
      <c r="A701" s="43" t="n">
        <v>46938</v>
      </c>
      <c r="B701" s="44">
        <f>CHOOSE(WEEKDAY(A701,2),"pon","wt","śr","czw","pt","sob","ndz")</f>
        <v/>
      </c>
      <c r="C701" s="45">
        <f>A701-WEEKDAY(A701,2)+1</f>
        <v/>
      </c>
      <c r="D701" s="44">
        <f>YEAR(A701)&amp;"-"&amp;TEXT(MONTH(A701),"00")</f>
        <v/>
      </c>
      <c r="E701" s="46" t="n"/>
      <c r="F701" s="46" t="n"/>
      <c r="G701" s="47" t="n"/>
      <c r="H701" s="48" t="n"/>
      <c r="I701" s="49" t="n"/>
      <c r="J701" s="47" t="n"/>
      <c r="K701" s="50">
        <f>IF(AND(H701="",I701="",COUNTIF('Zmiany planu'!$C$4:$C$1000,$A701)=0),"",1+COUNTIF('Zmiany planu'!$C$4:$C$1000,$A701))</f>
        <v/>
      </c>
      <c r="L701" s="51">
        <f>IF(COUNTIF('Zmiany planu'!$C$4:$C$1000,$A701)=0,IF(H701="","",H701),INDEX('Zmiany planu'!$G$4:$G$1000,MATCH(INT($A701)&amp;"#"&amp;COUNTIF('Zmiany planu'!$C$4:$C$1000,$A701),'Zmiany planu'!$L$4:$L$1000,0))&amp;"")</f>
        <v/>
      </c>
      <c r="M701" s="52">
        <f>IF(COUNTIF('Zmiany planu'!$C$4:$C$1000,$A701)=0,IF(I701="","",I701),IF(INDEX('Zmiany planu'!$H$4:$H$1000,MATCH(INT($A701)&amp;"#"&amp;COUNTIF('Zmiany planu'!$C$4:$C$1000,$A701),'Zmiany planu'!$L$4:$L$1000,0))="",0,INDEX('Zmiany planu'!$H$4:$H$1000,MATCH(INT($A701)&amp;"#"&amp;COUNTIF('Zmiany planu'!$C$4:$C$1000,$A701),'Zmiany planu'!$L$4:$L$1000,0))))</f>
        <v/>
      </c>
      <c r="N701" s="53" t="n"/>
      <c r="O701" s="53" t="n"/>
      <c r="P701" s="54" t="n"/>
      <c r="Q701" s="55" t="n"/>
      <c r="R701" s="56">
        <f>IF(AND(N(P701)&gt;0,N(Q701)&gt;0),Q701/P701,"")</f>
        <v/>
      </c>
      <c r="S701" s="53" t="n"/>
      <c r="T701" s="53" t="n"/>
      <c r="U701" s="44">
        <f>IF(OR(N(S701)=0,N('Ustawienia'!$B$19)=0),"",IFERROR("Z"&amp;MATCH(S701,'Ustawienia'!$C$23:$C$27,1),"&lt;Z1"))</f>
        <v/>
      </c>
      <c r="V701" s="53" t="n"/>
      <c r="W701" s="44">
        <f>IF(AND(N(V701)&gt;0,N(Q701)&gt;0),ROUND(V701*Q701*1440,0),"")</f>
        <v/>
      </c>
      <c r="X701" s="53" t="n"/>
      <c r="Y701" s="53" t="n"/>
      <c r="Z701" s="53" t="n"/>
      <c r="AA701" s="57" t="n"/>
      <c r="AB701" s="53" t="n"/>
      <c r="AC701" s="58" t="n"/>
      <c r="AD701" s="57" t="n"/>
      <c r="AE701" s="53" t="n"/>
      <c r="AF701" s="58" t="n"/>
      <c r="AG701" s="53" t="n"/>
      <c r="AH701" s="58" t="n"/>
      <c r="AI701" s="58" t="n"/>
      <c r="AJ701" s="48" t="n"/>
    </row>
    <row r="702" outlineLevel="1">
      <c r="A702" s="43" t="n">
        <v>46939</v>
      </c>
      <c r="B702" s="44">
        <f>CHOOSE(WEEKDAY(A702,2),"pon","wt","śr","czw","pt","sob","ndz")</f>
        <v/>
      </c>
      <c r="C702" s="45">
        <f>A702-WEEKDAY(A702,2)+1</f>
        <v/>
      </c>
      <c r="D702" s="44">
        <f>YEAR(A702)&amp;"-"&amp;TEXT(MONTH(A702),"00")</f>
        <v/>
      </c>
      <c r="E702" s="46" t="n"/>
      <c r="F702" s="46" t="n"/>
      <c r="G702" s="47" t="n"/>
      <c r="H702" s="48" t="n"/>
      <c r="I702" s="49" t="n"/>
      <c r="J702" s="47" t="n"/>
      <c r="K702" s="50">
        <f>IF(AND(H702="",I702="",COUNTIF('Zmiany planu'!$C$4:$C$1000,$A702)=0),"",1+COUNTIF('Zmiany planu'!$C$4:$C$1000,$A702))</f>
        <v/>
      </c>
      <c r="L702" s="51">
        <f>IF(COUNTIF('Zmiany planu'!$C$4:$C$1000,$A702)=0,IF(H702="","",H702),INDEX('Zmiany planu'!$G$4:$G$1000,MATCH(INT($A702)&amp;"#"&amp;COUNTIF('Zmiany planu'!$C$4:$C$1000,$A702),'Zmiany planu'!$L$4:$L$1000,0))&amp;"")</f>
        <v/>
      </c>
      <c r="M702" s="52">
        <f>IF(COUNTIF('Zmiany planu'!$C$4:$C$1000,$A702)=0,IF(I702="","",I702),IF(INDEX('Zmiany planu'!$H$4:$H$1000,MATCH(INT($A702)&amp;"#"&amp;COUNTIF('Zmiany planu'!$C$4:$C$1000,$A702),'Zmiany planu'!$L$4:$L$1000,0))="",0,INDEX('Zmiany planu'!$H$4:$H$1000,MATCH(INT($A702)&amp;"#"&amp;COUNTIF('Zmiany planu'!$C$4:$C$1000,$A702),'Zmiany planu'!$L$4:$L$1000,0))))</f>
        <v/>
      </c>
      <c r="N702" s="53" t="n"/>
      <c r="O702" s="53" t="n"/>
      <c r="P702" s="54" t="n"/>
      <c r="Q702" s="55" t="n"/>
      <c r="R702" s="56">
        <f>IF(AND(N(P702)&gt;0,N(Q702)&gt;0),Q702/P702,"")</f>
        <v/>
      </c>
      <c r="S702" s="53" t="n"/>
      <c r="T702" s="53" t="n"/>
      <c r="U702" s="44">
        <f>IF(OR(N(S702)=0,N('Ustawienia'!$B$19)=0),"",IFERROR("Z"&amp;MATCH(S702,'Ustawienia'!$C$23:$C$27,1),"&lt;Z1"))</f>
        <v/>
      </c>
      <c r="V702" s="53" t="n"/>
      <c r="W702" s="44">
        <f>IF(AND(N(V702)&gt;0,N(Q702)&gt;0),ROUND(V702*Q702*1440,0),"")</f>
        <v/>
      </c>
      <c r="X702" s="53" t="n"/>
      <c r="Y702" s="53" t="n"/>
      <c r="Z702" s="53" t="n"/>
      <c r="AA702" s="57" t="n"/>
      <c r="AB702" s="53" t="n"/>
      <c r="AC702" s="58" t="n"/>
      <c r="AD702" s="57" t="n"/>
      <c r="AE702" s="53" t="n"/>
      <c r="AF702" s="58" t="n"/>
      <c r="AG702" s="53" t="n"/>
      <c r="AH702" s="58" t="n"/>
      <c r="AI702" s="58" t="n"/>
      <c r="AJ702" s="48" t="n"/>
    </row>
    <row r="703" outlineLevel="1">
      <c r="A703" s="43" t="n">
        <v>46940</v>
      </c>
      <c r="B703" s="44">
        <f>CHOOSE(WEEKDAY(A703,2),"pon","wt","śr","czw","pt","sob","ndz")</f>
        <v/>
      </c>
      <c r="C703" s="45">
        <f>A703-WEEKDAY(A703,2)+1</f>
        <v/>
      </c>
      <c r="D703" s="44">
        <f>YEAR(A703)&amp;"-"&amp;TEXT(MONTH(A703),"00")</f>
        <v/>
      </c>
      <c r="E703" s="46" t="n"/>
      <c r="F703" s="46" t="n"/>
      <c r="G703" s="47" t="n"/>
      <c r="H703" s="48" t="n"/>
      <c r="I703" s="49" t="n"/>
      <c r="J703" s="47" t="n"/>
      <c r="K703" s="50">
        <f>IF(AND(H703="",I703="",COUNTIF('Zmiany planu'!$C$4:$C$1000,$A703)=0),"",1+COUNTIF('Zmiany planu'!$C$4:$C$1000,$A703))</f>
        <v/>
      </c>
      <c r="L703" s="51">
        <f>IF(COUNTIF('Zmiany planu'!$C$4:$C$1000,$A703)=0,IF(H703="","",H703),INDEX('Zmiany planu'!$G$4:$G$1000,MATCH(INT($A703)&amp;"#"&amp;COUNTIF('Zmiany planu'!$C$4:$C$1000,$A703),'Zmiany planu'!$L$4:$L$1000,0))&amp;"")</f>
        <v/>
      </c>
      <c r="M703" s="52">
        <f>IF(COUNTIF('Zmiany planu'!$C$4:$C$1000,$A703)=0,IF(I703="","",I703),IF(INDEX('Zmiany planu'!$H$4:$H$1000,MATCH(INT($A703)&amp;"#"&amp;COUNTIF('Zmiany planu'!$C$4:$C$1000,$A703),'Zmiany planu'!$L$4:$L$1000,0))="",0,INDEX('Zmiany planu'!$H$4:$H$1000,MATCH(INT($A703)&amp;"#"&amp;COUNTIF('Zmiany planu'!$C$4:$C$1000,$A703),'Zmiany planu'!$L$4:$L$1000,0))))</f>
        <v/>
      </c>
      <c r="N703" s="53" t="n"/>
      <c r="O703" s="53" t="n"/>
      <c r="P703" s="54" t="n"/>
      <c r="Q703" s="55" t="n"/>
      <c r="R703" s="56">
        <f>IF(AND(N(P703)&gt;0,N(Q703)&gt;0),Q703/P703,"")</f>
        <v/>
      </c>
      <c r="S703" s="53" t="n"/>
      <c r="T703" s="53" t="n"/>
      <c r="U703" s="44">
        <f>IF(OR(N(S703)=0,N('Ustawienia'!$B$19)=0),"",IFERROR("Z"&amp;MATCH(S703,'Ustawienia'!$C$23:$C$27,1),"&lt;Z1"))</f>
        <v/>
      </c>
      <c r="V703" s="53" t="n"/>
      <c r="W703" s="44">
        <f>IF(AND(N(V703)&gt;0,N(Q703)&gt;0),ROUND(V703*Q703*1440,0),"")</f>
        <v/>
      </c>
      <c r="X703" s="53" t="n"/>
      <c r="Y703" s="53" t="n"/>
      <c r="Z703" s="53" t="n"/>
      <c r="AA703" s="57" t="n"/>
      <c r="AB703" s="53" t="n"/>
      <c r="AC703" s="58" t="n"/>
      <c r="AD703" s="57" t="n"/>
      <c r="AE703" s="53" t="n"/>
      <c r="AF703" s="58" t="n"/>
      <c r="AG703" s="53" t="n"/>
      <c r="AH703" s="58" t="n"/>
      <c r="AI703" s="58" t="n"/>
      <c r="AJ703" s="48" t="n"/>
    </row>
    <row r="704" outlineLevel="1">
      <c r="A704" s="43" t="n">
        <v>46941</v>
      </c>
      <c r="B704" s="44">
        <f>CHOOSE(WEEKDAY(A704,2),"pon","wt","śr","czw","pt","sob","ndz")</f>
        <v/>
      </c>
      <c r="C704" s="45">
        <f>A704-WEEKDAY(A704,2)+1</f>
        <v/>
      </c>
      <c r="D704" s="44">
        <f>YEAR(A704)&amp;"-"&amp;TEXT(MONTH(A704),"00")</f>
        <v/>
      </c>
      <c r="E704" s="46" t="n"/>
      <c r="F704" s="46" t="n"/>
      <c r="G704" s="47" t="n"/>
      <c r="H704" s="48" t="n"/>
      <c r="I704" s="49" t="n"/>
      <c r="J704" s="47" t="n"/>
      <c r="K704" s="50">
        <f>IF(AND(H704="",I704="",COUNTIF('Zmiany planu'!$C$4:$C$1000,$A704)=0),"",1+COUNTIF('Zmiany planu'!$C$4:$C$1000,$A704))</f>
        <v/>
      </c>
      <c r="L704" s="51">
        <f>IF(COUNTIF('Zmiany planu'!$C$4:$C$1000,$A704)=0,IF(H704="","",H704),INDEX('Zmiany planu'!$G$4:$G$1000,MATCH(INT($A704)&amp;"#"&amp;COUNTIF('Zmiany planu'!$C$4:$C$1000,$A704),'Zmiany planu'!$L$4:$L$1000,0))&amp;"")</f>
        <v/>
      </c>
      <c r="M704" s="52">
        <f>IF(COUNTIF('Zmiany planu'!$C$4:$C$1000,$A704)=0,IF(I704="","",I704),IF(INDEX('Zmiany planu'!$H$4:$H$1000,MATCH(INT($A704)&amp;"#"&amp;COUNTIF('Zmiany planu'!$C$4:$C$1000,$A704),'Zmiany planu'!$L$4:$L$1000,0))="",0,INDEX('Zmiany planu'!$H$4:$H$1000,MATCH(INT($A704)&amp;"#"&amp;COUNTIF('Zmiany planu'!$C$4:$C$1000,$A704),'Zmiany planu'!$L$4:$L$1000,0))))</f>
        <v/>
      </c>
      <c r="N704" s="53" t="n"/>
      <c r="O704" s="53" t="n"/>
      <c r="P704" s="54" t="n"/>
      <c r="Q704" s="55" t="n"/>
      <c r="R704" s="56">
        <f>IF(AND(N(P704)&gt;0,N(Q704)&gt;0),Q704/P704,"")</f>
        <v/>
      </c>
      <c r="S704" s="53" t="n"/>
      <c r="T704" s="53" t="n"/>
      <c r="U704" s="44">
        <f>IF(OR(N(S704)=0,N('Ustawienia'!$B$19)=0),"",IFERROR("Z"&amp;MATCH(S704,'Ustawienia'!$C$23:$C$27,1),"&lt;Z1"))</f>
        <v/>
      </c>
      <c r="V704" s="53" t="n"/>
      <c r="W704" s="44">
        <f>IF(AND(N(V704)&gt;0,N(Q704)&gt;0),ROUND(V704*Q704*1440,0),"")</f>
        <v/>
      </c>
      <c r="X704" s="53" t="n"/>
      <c r="Y704" s="53" t="n"/>
      <c r="Z704" s="53" t="n"/>
      <c r="AA704" s="57" t="n"/>
      <c r="AB704" s="53" t="n"/>
      <c r="AC704" s="58" t="n"/>
      <c r="AD704" s="57" t="n"/>
      <c r="AE704" s="53" t="n"/>
      <c r="AF704" s="58" t="n"/>
      <c r="AG704" s="53" t="n"/>
      <c r="AH704" s="58" t="n"/>
      <c r="AI704" s="58" t="n"/>
      <c r="AJ704" s="48" t="n"/>
    </row>
    <row r="705" outlineLevel="1">
      <c r="A705" s="43" t="n">
        <v>46942</v>
      </c>
      <c r="B705" s="44">
        <f>CHOOSE(WEEKDAY(A705,2),"pon","wt","śr","czw","pt","sob","ndz")</f>
        <v/>
      </c>
      <c r="C705" s="45">
        <f>A705-WEEKDAY(A705,2)+1</f>
        <v/>
      </c>
      <c r="D705" s="44">
        <f>YEAR(A705)&amp;"-"&amp;TEXT(MONTH(A705),"00")</f>
        <v/>
      </c>
      <c r="E705" s="46" t="n"/>
      <c r="F705" s="46" t="n"/>
      <c r="G705" s="47" t="n"/>
      <c r="H705" s="48" t="n"/>
      <c r="I705" s="49" t="n"/>
      <c r="J705" s="47" t="n"/>
      <c r="K705" s="50">
        <f>IF(AND(H705="",I705="",COUNTIF('Zmiany planu'!$C$4:$C$1000,$A705)=0),"",1+COUNTIF('Zmiany planu'!$C$4:$C$1000,$A705))</f>
        <v/>
      </c>
      <c r="L705" s="51">
        <f>IF(COUNTIF('Zmiany planu'!$C$4:$C$1000,$A705)=0,IF(H705="","",H705),INDEX('Zmiany planu'!$G$4:$G$1000,MATCH(INT($A705)&amp;"#"&amp;COUNTIF('Zmiany planu'!$C$4:$C$1000,$A705),'Zmiany planu'!$L$4:$L$1000,0))&amp;"")</f>
        <v/>
      </c>
      <c r="M705" s="52">
        <f>IF(COUNTIF('Zmiany planu'!$C$4:$C$1000,$A705)=0,IF(I705="","",I705),IF(INDEX('Zmiany planu'!$H$4:$H$1000,MATCH(INT($A705)&amp;"#"&amp;COUNTIF('Zmiany planu'!$C$4:$C$1000,$A705),'Zmiany planu'!$L$4:$L$1000,0))="",0,INDEX('Zmiany planu'!$H$4:$H$1000,MATCH(INT($A705)&amp;"#"&amp;COUNTIF('Zmiany planu'!$C$4:$C$1000,$A705),'Zmiany planu'!$L$4:$L$1000,0))))</f>
        <v/>
      </c>
      <c r="N705" s="53" t="n"/>
      <c r="O705" s="53" t="n"/>
      <c r="P705" s="54" t="n"/>
      <c r="Q705" s="55" t="n"/>
      <c r="R705" s="56">
        <f>IF(AND(N(P705)&gt;0,N(Q705)&gt;0),Q705/P705,"")</f>
        <v/>
      </c>
      <c r="S705" s="53" t="n"/>
      <c r="T705" s="53" t="n"/>
      <c r="U705" s="44">
        <f>IF(OR(N(S705)=0,N('Ustawienia'!$B$19)=0),"",IFERROR("Z"&amp;MATCH(S705,'Ustawienia'!$C$23:$C$27,1),"&lt;Z1"))</f>
        <v/>
      </c>
      <c r="V705" s="53" t="n"/>
      <c r="W705" s="44">
        <f>IF(AND(N(V705)&gt;0,N(Q705)&gt;0),ROUND(V705*Q705*1440,0),"")</f>
        <v/>
      </c>
      <c r="X705" s="53" t="n"/>
      <c r="Y705" s="53" t="n"/>
      <c r="Z705" s="53" t="n"/>
      <c r="AA705" s="57" t="n"/>
      <c r="AB705" s="53" t="n"/>
      <c r="AC705" s="58" t="n"/>
      <c r="AD705" s="57" t="n"/>
      <c r="AE705" s="53" t="n"/>
      <c r="AF705" s="58" t="n"/>
      <c r="AG705" s="53" t="n"/>
      <c r="AH705" s="58" t="n"/>
      <c r="AI705" s="58" t="n"/>
      <c r="AJ705" s="48" t="n"/>
    </row>
    <row r="706" outlineLevel="1">
      <c r="A706" s="59" t="n">
        <v>46943</v>
      </c>
      <c r="B706" s="60">
        <f>CHOOSE(WEEKDAY(A706,2),"pon","wt","śr","czw","pt","sob","ndz")</f>
        <v/>
      </c>
      <c r="C706" s="61">
        <f>A706-WEEKDAY(A706,2)+1</f>
        <v/>
      </c>
      <c r="D706" s="60">
        <f>YEAR(A706)&amp;"-"&amp;TEXT(MONTH(A706),"00")</f>
        <v/>
      </c>
      <c r="E706" s="62">
        <f>SUMIFS($M$4:$M$1200,$C$4:$C$1200,$C706)</f>
        <v/>
      </c>
      <c r="F706" s="62">
        <f>SUMIFS($P$4:$P$1200,$C$4:$C$1200,$C706)</f>
        <v/>
      </c>
      <c r="G706" s="63" t="n"/>
      <c r="H706" s="64" t="n"/>
      <c r="I706" s="65" t="n"/>
      <c r="J706" s="63" t="n"/>
      <c r="K706" s="66">
        <f>IF(AND(H706="",I706="",COUNTIF('Zmiany planu'!$C$4:$C$1000,$A706)=0),"",1+COUNTIF('Zmiany planu'!$C$4:$C$1000,$A706))</f>
        <v/>
      </c>
      <c r="L706" s="67">
        <f>IF(COUNTIF('Zmiany planu'!$C$4:$C$1000,$A706)=0,IF(H706="","",H706),INDEX('Zmiany planu'!$G$4:$G$1000,MATCH(INT($A706)&amp;"#"&amp;COUNTIF('Zmiany planu'!$C$4:$C$1000,$A706),'Zmiany planu'!$L$4:$L$1000,0))&amp;"")</f>
        <v/>
      </c>
      <c r="M706" s="68">
        <f>IF(COUNTIF('Zmiany planu'!$C$4:$C$1000,$A706)=0,IF(I706="","",I706),IF(INDEX('Zmiany planu'!$H$4:$H$1000,MATCH(INT($A706)&amp;"#"&amp;COUNTIF('Zmiany planu'!$C$4:$C$1000,$A706),'Zmiany planu'!$L$4:$L$1000,0))="",0,INDEX('Zmiany planu'!$H$4:$H$1000,MATCH(INT($A706)&amp;"#"&amp;COUNTIF('Zmiany planu'!$C$4:$C$1000,$A706),'Zmiany planu'!$L$4:$L$1000,0))))</f>
        <v/>
      </c>
      <c r="N706" s="69" t="n"/>
      <c r="O706" s="69" t="n"/>
      <c r="P706" s="70" t="n"/>
      <c r="Q706" s="71" t="n"/>
      <c r="R706" s="72">
        <f>IF(AND(N(P706)&gt;0,N(Q706)&gt;0),Q706/P706,"")</f>
        <v/>
      </c>
      <c r="S706" s="69" t="n"/>
      <c r="T706" s="69" t="n"/>
      <c r="U706" s="60">
        <f>IF(OR(N(S706)=0,N('Ustawienia'!$B$19)=0),"",IFERROR("Z"&amp;MATCH(S706,'Ustawienia'!$C$23:$C$27,1),"&lt;Z1"))</f>
        <v/>
      </c>
      <c r="V706" s="69" t="n"/>
      <c r="W706" s="60">
        <f>IF(AND(N(V706)&gt;0,N(Q706)&gt;0),ROUND(V706*Q706*1440,0),"")</f>
        <v/>
      </c>
      <c r="X706" s="69" t="n"/>
      <c r="Y706" s="69" t="n"/>
      <c r="Z706" s="69" t="n"/>
      <c r="AA706" s="73" t="n"/>
      <c r="AB706" s="69" t="n"/>
      <c r="AC706" s="74" t="n"/>
      <c r="AD706" s="73" t="n"/>
      <c r="AE706" s="69" t="n"/>
      <c r="AF706" s="74" t="n"/>
      <c r="AG706" s="69" t="n"/>
      <c r="AH706" s="74" t="n"/>
      <c r="AI706" s="74" t="n"/>
      <c r="AJ706" s="64" t="n"/>
    </row>
    <row r="707" outlineLevel="1">
      <c r="A707" s="43" t="n">
        <v>46944</v>
      </c>
      <c r="B707" s="44">
        <f>CHOOSE(WEEKDAY(A707,2),"pon","wt","śr","czw","pt","sob","ndz")</f>
        <v/>
      </c>
      <c r="C707" s="45">
        <f>A707-WEEKDAY(A707,2)+1</f>
        <v/>
      </c>
      <c r="D707" s="44">
        <f>YEAR(A707)&amp;"-"&amp;TEXT(MONTH(A707),"00")</f>
        <v/>
      </c>
      <c r="E707" s="46" t="n"/>
      <c r="F707" s="46" t="n"/>
      <c r="G707" s="47" t="n"/>
      <c r="H707" s="48" t="n"/>
      <c r="I707" s="49" t="n"/>
      <c r="J707" s="47" t="n"/>
      <c r="K707" s="50">
        <f>IF(AND(H707="",I707="",COUNTIF('Zmiany planu'!$C$4:$C$1000,$A707)=0),"",1+COUNTIF('Zmiany planu'!$C$4:$C$1000,$A707))</f>
        <v/>
      </c>
      <c r="L707" s="51">
        <f>IF(COUNTIF('Zmiany planu'!$C$4:$C$1000,$A707)=0,IF(H707="","",H707),INDEX('Zmiany planu'!$G$4:$G$1000,MATCH(INT($A707)&amp;"#"&amp;COUNTIF('Zmiany planu'!$C$4:$C$1000,$A707),'Zmiany planu'!$L$4:$L$1000,0))&amp;"")</f>
        <v/>
      </c>
      <c r="M707" s="52">
        <f>IF(COUNTIF('Zmiany planu'!$C$4:$C$1000,$A707)=0,IF(I707="","",I707),IF(INDEX('Zmiany planu'!$H$4:$H$1000,MATCH(INT($A707)&amp;"#"&amp;COUNTIF('Zmiany planu'!$C$4:$C$1000,$A707),'Zmiany planu'!$L$4:$L$1000,0))="",0,INDEX('Zmiany planu'!$H$4:$H$1000,MATCH(INT($A707)&amp;"#"&amp;COUNTIF('Zmiany planu'!$C$4:$C$1000,$A707),'Zmiany planu'!$L$4:$L$1000,0))))</f>
        <v/>
      </c>
      <c r="N707" s="53" t="n"/>
      <c r="O707" s="53" t="n"/>
      <c r="P707" s="54" t="n"/>
      <c r="Q707" s="55" t="n"/>
      <c r="R707" s="56">
        <f>IF(AND(N(P707)&gt;0,N(Q707)&gt;0),Q707/P707,"")</f>
        <v/>
      </c>
      <c r="S707" s="53" t="n"/>
      <c r="T707" s="53" t="n"/>
      <c r="U707" s="44">
        <f>IF(OR(N(S707)=0,N('Ustawienia'!$B$19)=0),"",IFERROR("Z"&amp;MATCH(S707,'Ustawienia'!$C$23:$C$27,1),"&lt;Z1"))</f>
        <v/>
      </c>
      <c r="V707" s="53" t="n"/>
      <c r="W707" s="44">
        <f>IF(AND(N(V707)&gt;0,N(Q707)&gt;0),ROUND(V707*Q707*1440,0),"")</f>
        <v/>
      </c>
      <c r="X707" s="53" t="n"/>
      <c r="Y707" s="53" t="n"/>
      <c r="Z707" s="53" t="n"/>
      <c r="AA707" s="57" t="n"/>
      <c r="AB707" s="53" t="n"/>
      <c r="AC707" s="58" t="n"/>
      <c r="AD707" s="57" t="n"/>
      <c r="AE707" s="53" t="n"/>
      <c r="AF707" s="58" t="n"/>
      <c r="AG707" s="53" t="n"/>
      <c r="AH707" s="58" t="n"/>
      <c r="AI707" s="58" t="n"/>
      <c r="AJ707" s="48" t="n"/>
    </row>
    <row r="708" outlineLevel="1">
      <c r="A708" s="43" t="n">
        <v>46945</v>
      </c>
      <c r="B708" s="44">
        <f>CHOOSE(WEEKDAY(A708,2),"pon","wt","śr","czw","pt","sob","ndz")</f>
        <v/>
      </c>
      <c r="C708" s="45">
        <f>A708-WEEKDAY(A708,2)+1</f>
        <v/>
      </c>
      <c r="D708" s="44">
        <f>YEAR(A708)&amp;"-"&amp;TEXT(MONTH(A708),"00")</f>
        <v/>
      </c>
      <c r="E708" s="46" t="n"/>
      <c r="F708" s="46" t="n"/>
      <c r="G708" s="47" t="n"/>
      <c r="H708" s="48" t="n"/>
      <c r="I708" s="49" t="n"/>
      <c r="J708" s="47" t="n"/>
      <c r="K708" s="50">
        <f>IF(AND(H708="",I708="",COUNTIF('Zmiany planu'!$C$4:$C$1000,$A708)=0),"",1+COUNTIF('Zmiany planu'!$C$4:$C$1000,$A708))</f>
        <v/>
      </c>
      <c r="L708" s="51">
        <f>IF(COUNTIF('Zmiany planu'!$C$4:$C$1000,$A708)=0,IF(H708="","",H708),INDEX('Zmiany planu'!$G$4:$G$1000,MATCH(INT($A708)&amp;"#"&amp;COUNTIF('Zmiany planu'!$C$4:$C$1000,$A708),'Zmiany planu'!$L$4:$L$1000,0))&amp;"")</f>
        <v/>
      </c>
      <c r="M708" s="52">
        <f>IF(COUNTIF('Zmiany planu'!$C$4:$C$1000,$A708)=0,IF(I708="","",I708),IF(INDEX('Zmiany planu'!$H$4:$H$1000,MATCH(INT($A708)&amp;"#"&amp;COUNTIF('Zmiany planu'!$C$4:$C$1000,$A708),'Zmiany planu'!$L$4:$L$1000,0))="",0,INDEX('Zmiany planu'!$H$4:$H$1000,MATCH(INT($A708)&amp;"#"&amp;COUNTIF('Zmiany planu'!$C$4:$C$1000,$A708),'Zmiany planu'!$L$4:$L$1000,0))))</f>
        <v/>
      </c>
      <c r="N708" s="53" t="n"/>
      <c r="O708" s="53" t="n"/>
      <c r="P708" s="54" t="n"/>
      <c r="Q708" s="55" t="n"/>
      <c r="R708" s="56">
        <f>IF(AND(N(P708)&gt;0,N(Q708)&gt;0),Q708/P708,"")</f>
        <v/>
      </c>
      <c r="S708" s="53" t="n"/>
      <c r="T708" s="53" t="n"/>
      <c r="U708" s="44">
        <f>IF(OR(N(S708)=0,N('Ustawienia'!$B$19)=0),"",IFERROR("Z"&amp;MATCH(S708,'Ustawienia'!$C$23:$C$27,1),"&lt;Z1"))</f>
        <v/>
      </c>
      <c r="V708" s="53" t="n"/>
      <c r="W708" s="44">
        <f>IF(AND(N(V708)&gt;0,N(Q708)&gt;0),ROUND(V708*Q708*1440,0),"")</f>
        <v/>
      </c>
      <c r="X708" s="53" t="n"/>
      <c r="Y708" s="53" t="n"/>
      <c r="Z708" s="53" t="n"/>
      <c r="AA708" s="57" t="n"/>
      <c r="AB708" s="53" t="n"/>
      <c r="AC708" s="58" t="n"/>
      <c r="AD708" s="57" t="n"/>
      <c r="AE708" s="53" t="n"/>
      <c r="AF708" s="58" t="n"/>
      <c r="AG708" s="53" t="n"/>
      <c r="AH708" s="58" t="n"/>
      <c r="AI708" s="58" t="n"/>
      <c r="AJ708" s="48" t="n"/>
    </row>
    <row r="709" outlineLevel="1">
      <c r="A709" s="43" t="n">
        <v>46946</v>
      </c>
      <c r="B709" s="44">
        <f>CHOOSE(WEEKDAY(A709,2),"pon","wt","śr","czw","pt","sob","ndz")</f>
        <v/>
      </c>
      <c r="C709" s="45">
        <f>A709-WEEKDAY(A709,2)+1</f>
        <v/>
      </c>
      <c r="D709" s="44">
        <f>YEAR(A709)&amp;"-"&amp;TEXT(MONTH(A709),"00")</f>
        <v/>
      </c>
      <c r="E709" s="46" t="n"/>
      <c r="F709" s="46" t="n"/>
      <c r="G709" s="47" t="n"/>
      <c r="H709" s="48" t="n"/>
      <c r="I709" s="49" t="n"/>
      <c r="J709" s="47" t="n"/>
      <c r="K709" s="50">
        <f>IF(AND(H709="",I709="",COUNTIF('Zmiany planu'!$C$4:$C$1000,$A709)=0),"",1+COUNTIF('Zmiany planu'!$C$4:$C$1000,$A709))</f>
        <v/>
      </c>
      <c r="L709" s="51">
        <f>IF(COUNTIF('Zmiany planu'!$C$4:$C$1000,$A709)=0,IF(H709="","",H709),INDEX('Zmiany planu'!$G$4:$G$1000,MATCH(INT($A709)&amp;"#"&amp;COUNTIF('Zmiany planu'!$C$4:$C$1000,$A709),'Zmiany planu'!$L$4:$L$1000,0))&amp;"")</f>
        <v/>
      </c>
      <c r="M709" s="52">
        <f>IF(COUNTIF('Zmiany planu'!$C$4:$C$1000,$A709)=0,IF(I709="","",I709),IF(INDEX('Zmiany planu'!$H$4:$H$1000,MATCH(INT($A709)&amp;"#"&amp;COUNTIF('Zmiany planu'!$C$4:$C$1000,$A709),'Zmiany planu'!$L$4:$L$1000,0))="",0,INDEX('Zmiany planu'!$H$4:$H$1000,MATCH(INT($A709)&amp;"#"&amp;COUNTIF('Zmiany planu'!$C$4:$C$1000,$A709),'Zmiany planu'!$L$4:$L$1000,0))))</f>
        <v/>
      </c>
      <c r="N709" s="53" t="n"/>
      <c r="O709" s="53" t="n"/>
      <c r="P709" s="54" t="n"/>
      <c r="Q709" s="55" t="n"/>
      <c r="R709" s="56">
        <f>IF(AND(N(P709)&gt;0,N(Q709)&gt;0),Q709/P709,"")</f>
        <v/>
      </c>
      <c r="S709" s="53" t="n"/>
      <c r="T709" s="53" t="n"/>
      <c r="U709" s="44">
        <f>IF(OR(N(S709)=0,N('Ustawienia'!$B$19)=0),"",IFERROR("Z"&amp;MATCH(S709,'Ustawienia'!$C$23:$C$27,1),"&lt;Z1"))</f>
        <v/>
      </c>
      <c r="V709" s="53" t="n"/>
      <c r="W709" s="44">
        <f>IF(AND(N(V709)&gt;0,N(Q709)&gt;0),ROUND(V709*Q709*1440,0),"")</f>
        <v/>
      </c>
      <c r="X709" s="53" t="n"/>
      <c r="Y709" s="53" t="n"/>
      <c r="Z709" s="53" t="n"/>
      <c r="AA709" s="57" t="n"/>
      <c r="AB709" s="53" t="n"/>
      <c r="AC709" s="58" t="n"/>
      <c r="AD709" s="57" t="n"/>
      <c r="AE709" s="53" t="n"/>
      <c r="AF709" s="58" t="n"/>
      <c r="AG709" s="53" t="n"/>
      <c r="AH709" s="58" t="n"/>
      <c r="AI709" s="58" t="n"/>
      <c r="AJ709" s="48" t="n"/>
    </row>
    <row r="710" outlineLevel="1">
      <c r="A710" s="43" t="n">
        <v>46947</v>
      </c>
      <c r="B710" s="44">
        <f>CHOOSE(WEEKDAY(A710,2),"pon","wt","śr","czw","pt","sob","ndz")</f>
        <v/>
      </c>
      <c r="C710" s="45">
        <f>A710-WEEKDAY(A710,2)+1</f>
        <v/>
      </c>
      <c r="D710" s="44">
        <f>YEAR(A710)&amp;"-"&amp;TEXT(MONTH(A710),"00")</f>
        <v/>
      </c>
      <c r="E710" s="46" t="n"/>
      <c r="F710" s="46" t="n"/>
      <c r="G710" s="47" t="n"/>
      <c r="H710" s="48" t="n"/>
      <c r="I710" s="49" t="n"/>
      <c r="J710" s="47" t="n"/>
      <c r="K710" s="50">
        <f>IF(AND(H710="",I710="",COUNTIF('Zmiany planu'!$C$4:$C$1000,$A710)=0),"",1+COUNTIF('Zmiany planu'!$C$4:$C$1000,$A710))</f>
        <v/>
      </c>
      <c r="L710" s="51">
        <f>IF(COUNTIF('Zmiany planu'!$C$4:$C$1000,$A710)=0,IF(H710="","",H710),INDEX('Zmiany planu'!$G$4:$G$1000,MATCH(INT($A710)&amp;"#"&amp;COUNTIF('Zmiany planu'!$C$4:$C$1000,$A710),'Zmiany planu'!$L$4:$L$1000,0))&amp;"")</f>
        <v/>
      </c>
      <c r="M710" s="52">
        <f>IF(COUNTIF('Zmiany planu'!$C$4:$C$1000,$A710)=0,IF(I710="","",I710),IF(INDEX('Zmiany planu'!$H$4:$H$1000,MATCH(INT($A710)&amp;"#"&amp;COUNTIF('Zmiany planu'!$C$4:$C$1000,$A710),'Zmiany planu'!$L$4:$L$1000,0))="",0,INDEX('Zmiany planu'!$H$4:$H$1000,MATCH(INT($A710)&amp;"#"&amp;COUNTIF('Zmiany planu'!$C$4:$C$1000,$A710),'Zmiany planu'!$L$4:$L$1000,0))))</f>
        <v/>
      </c>
      <c r="N710" s="53" t="n"/>
      <c r="O710" s="53" t="n"/>
      <c r="P710" s="54" t="n"/>
      <c r="Q710" s="55" t="n"/>
      <c r="R710" s="56">
        <f>IF(AND(N(P710)&gt;0,N(Q710)&gt;0),Q710/P710,"")</f>
        <v/>
      </c>
      <c r="S710" s="53" t="n"/>
      <c r="T710" s="53" t="n"/>
      <c r="U710" s="44">
        <f>IF(OR(N(S710)=0,N('Ustawienia'!$B$19)=0),"",IFERROR("Z"&amp;MATCH(S710,'Ustawienia'!$C$23:$C$27,1),"&lt;Z1"))</f>
        <v/>
      </c>
      <c r="V710" s="53" t="n"/>
      <c r="W710" s="44">
        <f>IF(AND(N(V710)&gt;0,N(Q710)&gt;0),ROUND(V710*Q710*1440,0),"")</f>
        <v/>
      </c>
      <c r="X710" s="53" t="n"/>
      <c r="Y710" s="53" t="n"/>
      <c r="Z710" s="53" t="n"/>
      <c r="AA710" s="57" t="n"/>
      <c r="AB710" s="53" t="n"/>
      <c r="AC710" s="58" t="n"/>
      <c r="AD710" s="57" t="n"/>
      <c r="AE710" s="53" t="n"/>
      <c r="AF710" s="58" t="n"/>
      <c r="AG710" s="53" t="n"/>
      <c r="AH710" s="58" t="n"/>
      <c r="AI710" s="58" t="n"/>
      <c r="AJ710" s="48" t="n"/>
    </row>
    <row r="711" outlineLevel="1">
      <c r="A711" s="43" t="n">
        <v>46948</v>
      </c>
      <c r="B711" s="44">
        <f>CHOOSE(WEEKDAY(A711,2),"pon","wt","śr","czw","pt","sob","ndz")</f>
        <v/>
      </c>
      <c r="C711" s="45">
        <f>A711-WEEKDAY(A711,2)+1</f>
        <v/>
      </c>
      <c r="D711" s="44">
        <f>YEAR(A711)&amp;"-"&amp;TEXT(MONTH(A711),"00")</f>
        <v/>
      </c>
      <c r="E711" s="46" t="n"/>
      <c r="F711" s="46" t="n"/>
      <c r="G711" s="47" t="n"/>
      <c r="H711" s="48" t="n"/>
      <c r="I711" s="49" t="n"/>
      <c r="J711" s="47" t="n"/>
      <c r="K711" s="50">
        <f>IF(AND(H711="",I711="",COUNTIF('Zmiany planu'!$C$4:$C$1000,$A711)=0),"",1+COUNTIF('Zmiany planu'!$C$4:$C$1000,$A711))</f>
        <v/>
      </c>
      <c r="L711" s="51">
        <f>IF(COUNTIF('Zmiany planu'!$C$4:$C$1000,$A711)=0,IF(H711="","",H711),INDEX('Zmiany planu'!$G$4:$G$1000,MATCH(INT($A711)&amp;"#"&amp;COUNTIF('Zmiany planu'!$C$4:$C$1000,$A711),'Zmiany planu'!$L$4:$L$1000,0))&amp;"")</f>
        <v/>
      </c>
      <c r="M711" s="52">
        <f>IF(COUNTIF('Zmiany planu'!$C$4:$C$1000,$A711)=0,IF(I711="","",I711),IF(INDEX('Zmiany planu'!$H$4:$H$1000,MATCH(INT($A711)&amp;"#"&amp;COUNTIF('Zmiany planu'!$C$4:$C$1000,$A711),'Zmiany planu'!$L$4:$L$1000,0))="",0,INDEX('Zmiany planu'!$H$4:$H$1000,MATCH(INT($A711)&amp;"#"&amp;COUNTIF('Zmiany planu'!$C$4:$C$1000,$A711),'Zmiany planu'!$L$4:$L$1000,0))))</f>
        <v/>
      </c>
      <c r="N711" s="53" t="n"/>
      <c r="O711" s="53" t="n"/>
      <c r="P711" s="54" t="n"/>
      <c r="Q711" s="55" t="n"/>
      <c r="R711" s="56">
        <f>IF(AND(N(P711)&gt;0,N(Q711)&gt;0),Q711/P711,"")</f>
        <v/>
      </c>
      <c r="S711" s="53" t="n"/>
      <c r="T711" s="53" t="n"/>
      <c r="U711" s="44">
        <f>IF(OR(N(S711)=0,N('Ustawienia'!$B$19)=0),"",IFERROR("Z"&amp;MATCH(S711,'Ustawienia'!$C$23:$C$27,1),"&lt;Z1"))</f>
        <v/>
      </c>
      <c r="V711" s="53" t="n"/>
      <c r="W711" s="44">
        <f>IF(AND(N(V711)&gt;0,N(Q711)&gt;0),ROUND(V711*Q711*1440,0),"")</f>
        <v/>
      </c>
      <c r="X711" s="53" t="n"/>
      <c r="Y711" s="53" t="n"/>
      <c r="Z711" s="53" t="n"/>
      <c r="AA711" s="57" t="n"/>
      <c r="AB711" s="53" t="n"/>
      <c r="AC711" s="58" t="n"/>
      <c r="AD711" s="57" t="n"/>
      <c r="AE711" s="53" t="n"/>
      <c r="AF711" s="58" t="n"/>
      <c r="AG711" s="53" t="n"/>
      <c r="AH711" s="58" t="n"/>
      <c r="AI711" s="58" t="n"/>
      <c r="AJ711" s="48" t="n"/>
    </row>
    <row r="712" outlineLevel="1">
      <c r="A712" s="43" t="n">
        <v>46949</v>
      </c>
      <c r="B712" s="44">
        <f>CHOOSE(WEEKDAY(A712,2),"pon","wt","śr","czw","pt","sob","ndz")</f>
        <v/>
      </c>
      <c r="C712" s="45">
        <f>A712-WEEKDAY(A712,2)+1</f>
        <v/>
      </c>
      <c r="D712" s="44">
        <f>YEAR(A712)&amp;"-"&amp;TEXT(MONTH(A712),"00")</f>
        <v/>
      </c>
      <c r="E712" s="46" t="n"/>
      <c r="F712" s="46" t="n"/>
      <c r="G712" s="47" t="n"/>
      <c r="H712" s="48" t="n"/>
      <c r="I712" s="49" t="n"/>
      <c r="J712" s="47" t="n"/>
      <c r="K712" s="50">
        <f>IF(AND(H712="",I712="",COUNTIF('Zmiany planu'!$C$4:$C$1000,$A712)=0),"",1+COUNTIF('Zmiany planu'!$C$4:$C$1000,$A712))</f>
        <v/>
      </c>
      <c r="L712" s="51">
        <f>IF(COUNTIF('Zmiany planu'!$C$4:$C$1000,$A712)=0,IF(H712="","",H712),INDEX('Zmiany planu'!$G$4:$G$1000,MATCH(INT($A712)&amp;"#"&amp;COUNTIF('Zmiany planu'!$C$4:$C$1000,$A712),'Zmiany planu'!$L$4:$L$1000,0))&amp;"")</f>
        <v/>
      </c>
      <c r="M712" s="52">
        <f>IF(COUNTIF('Zmiany planu'!$C$4:$C$1000,$A712)=0,IF(I712="","",I712),IF(INDEX('Zmiany planu'!$H$4:$H$1000,MATCH(INT($A712)&amp;"#"&amp;COUNTIF('Zmiany planu'!$C$4:$C$1000,$A712),'Zmiany planu'!$L$4:$L$1000,0))="",0,INDEX('Zmiany planu'!$H$4:$H$1000,MATCH(INT($A712)&amp;"#"&amp;COUNTIF('Zmiany planu'!$C$4:$C$1000,$A712),'Zmiany planu'!$L$4:$L$1000,0))))</f>
        <v/>
      </c>
      <c r="N712" s="53" t="n"/>
      <c r="O712" s="53" t="n"/>
      <c r="P712" s="54" t="n"/>
      <c r="Q712" s="55" t="n"/>
      <c r="R712" s="56">
        <f>IF(AND(N(P712)&gt;0,N(Q712)&gt;0),Q712/P712,"")</f>
        <v/>
      </c>
      <c r="S712" s="53" t="n"/>
      <c r="T712" s="53" t="n"/>
      <c r="U712" s="44">
        <f>IF(OR(N(S712)=0,N('Ustawienia'!$B$19)=0),"",IFERROR("Z"&amp;MATCH(S712,'Ustawienia'!$C$23:$C$27,1),"&lt;Z1"))</f>
        <v/>
      </c>
      <c r="V712" s="53" t="n"/>
      <c r="W712" s="44">
        <f>IF(AND(N(V712)&gt;0,N(Q712)&gt;0),ROUND(V712*Q712*1440,0),"")</f>
        <v/>
      </c>
      <c r="X712" s="53" t="n"/>
      <c r="Y712" s="53" t="n"/>
      <c r="Z712" s="53" t="n"/>
      <c r="AA712" s="57" t="n"/>
      <c r="AB712" s="53" t="n"/>
      <c r="AC712" s="58" t="n"/>
      <c r="AD712" s="57" t="n"/>
      <c r="AE712" s="53" t="n"/>
      <c r="AF712" s="58" t="n"/>
      <c r="AG712" s="53" t="n"/>
      <c r="AH712" s="58" t="n"/>
      <c r="AI712" s="58" t="n"/>
      <c r="AJ712" s="48" t="n"/>
    </row>
    <row r="713" outlineLevel="1">
      <c r="A713" s="59" t="n">
        <v>46950</v>
      </c>
      <c r="B713" s="60">
        <f>CHOOSE(WEEKDAY(A713,2),"pon","wt","śr","czw","pt","sob","ndz")</f>
        <v/>
      </c>
      <c r="C713" s="61">
        <f>A713-WEEKDAY(A713,2)+1</f>
        <v/>
      </c>
      <c r="D713" s="60">
        <f>YEAR(A713)&amp;"-"&amp;TEXT(MONTH(A713),"00")</f>
        <v/>
      </c>
      <c r="E713" s="62">
        <f>SUMIFS($M$4:$M$1200,$C$4:$C$1200,$C713)</f>
        <v/>
      </c>
      <c r="F713" s="62">
        <f>SUMIFS($P$4:$P$1200,$C$4:$C$1200,$C713)</f>
        <v/>
      </c>
      <c r="G713" s="63" t="n"/>
      <c r="H713" s="64" t="n"/>
      <c r="I713" s="65" t="n"/>
      <c r="J713" s="63" t="n"/>
      <c r="K713" s="66">
        <f>IF(AND(H713="",I713="",COUNTIF('Zmiany planu'!$C$4:$C$1000,$A713)=0),"",1+COUNTIF('Zmiany planu'!$C$4:$C$1000,$A713))</f>
        <v/>
      </c>
      <c r="L713" s="67">
        <f>IF(COUNTIF('Zmiany planu'!$C$4:$C$1000,$A713)=0,IF(H713="","",H713),INDEX('Zmiany planu'!$G$4:$G$1000,MATCH(INT($A713)&amp;"#"&amp;COUNTIF('Zmiany planu'!$C$4:$C$1000,$A713),'Zmiany planu'!$L$4:$L$1000,0))&amp;"")</f>
        <v/>
      </c>
      <c r="M713" s="68">
        <f>IF(COUNTIF('Zmiany planu'!$C$4:$C$1000,$A713)=0,IF(I713="","",I713),IF(INDEX('Zmiany planu'!$H$4:$H$1000,MATCH(INT($A713)&amp;"#"&amp;COUNTIF('Zmiany planu'!$C$4:$C$1000,$A713),'Zmiany planu'!$L$4:$L$1000,0))="",0,INDEX('Zmiany planu'!$H$4:$H$1000,MATCH(INT($A713)&amp;"#"&amp;COUNTIF('Zmiany planu'!$C$4:$C$1000,$A713),'Zmiany planu'!$L$4:$L$1000,0))))</f>
        <v/>
      </c>
      <c r="N713" s="69" t="n"/>
      <c r="O713" s="69" t="n"/>
      <c r="P713" s="70" t="n"/>
      <c r="Q713" s="71" t="n"/>
      <c r="R713" s="72">
        <f>IF(AND(N(P713)&gt;0,N(Q713)&gt;0),Q713/P713,"")</f>
        <v/>
      </c>
      <c r="S713" s="69" t="n"/>
      <c r="T713" s="69" t="n"/>
      <c r="U713" s="60">
        <f>IF(OR(N(S713)=0,N('Ustawienia'!$B$19)=0),"",IFERROR("Z"&amp;MATCH(S713,'Ustawienia'!$C$23:$C$27,1),"&lt;Z1"))</f>
        <v/>
      </c>
      <c r="V713" s="69" t="n"/>
      <c r="W713" s="60">
        <f>IF(AND(N(V713)&gt;0,N(Q713)&gt;0),ROUND(V713*Q713*1440,0),"")</f>
        <v/>
      </c>
      <c r="X713" s="69" t="n"/>
      <c r="Y713" s="69" t="n"/>
      <c r="Z713" s="69" t="n"/>
      <c r="AA713" s="73" t="n"/>
      <c r="AB713" s="69" t="n"/>
      <c r="AC713" s="74" t="n"/>
      <c r="AD713" s="73" t="n"/>
      <c r="AE713" s="69" t="n"/>
      <c r="AF713" s="74" t="n"/>
      <c r="AG713" s="69" t="n"/>
      <c r="AH713" s="74" t="n"/>
      <c r="AI713" s="74" t="n"/>
      <c r="AJ713" s="64" t="n"/>
    </row>
    <row r="714" outlineLevel="1">
      <c r="A714" s="43" t="n">
        <v>46951</v>
      </c>
      <c r="B714" s="44">
        <f>CHOOSE(WEEKDAY(A714,2),"pon","wt","śr","czw","pt","sob","ndz")</f>
        <v/>
      </c>
      <c r="C714" s="45">
        <f>A714-WEEKDAY(A714,2)+1</f>
        <v/>
      </c>
      <c r="D714" s="44">
        <f>YEAR(A714)&amp;"-"&amp;TEXT(MONTH(A714),"00")</f>
        <v/>
      </c>
      <c r="E714" s="46" t="n"/>
      <c r="F714" s="46" t="n"/>
      <c r="G714" s="47" t="n"/>
      <c r="H714" s="48" t="n"/>
      <c r="I714" s="49" t="n"/>
      <c r="J714" s="47" t="n"/>
      <c r="K714" s="50">
        <f>IF(AND(H714="",I714="",COUNTIF('Zmiany planu'!$C$4:$C$1000,$A714)=0),"",1+COUNTIF('Zmiany planu'!$C$4:$C$1000,$A714))</f>
        <v/>
      </c>
      <c r="L714" s="51">
        <f>IF(COUNTIF('Zmiany planu'!$C$4:$C$1000,$A714)=0,IF(H714="","",H714),INDEX('Zmiany planu'!$G$4:$G$1000,MATCH(INT($A714)&amp;"#"&amp;COUNTIF('Zmiany planu'!$C$4:$C$1000,$A714),'Zmiany planu'!$L$4:$L$1000,0))&amp;"")</f>
        <v/>
      </c>
      <c r="M714" s="52">
        <f>IF(COUNTIF('Zmiany planu'!$C$4:$C$1000,$A714)=0,IF(I714="","",I714),IF(INDEX('Zmiany planu'!$H$4:$H$1000,MATCH(INT($A714)&amp;"#"&amp;COUNTIF('Zmiany planu'!$C$4:$C$1000,$A714),'Zmiany planu'!$L$4:$L$1000,0))="",0,INDEX('Zmiany planu'!$H$4:$H$1000,MATCH(INT($A714)&amp;"#"&amp;COUNTIF('Zmiany planu'!$C$4:$C$1000,$A714),'Zmiany planu'!$L$4:$L$1000,0))))</f>
        <v/>
      </c>
      <c r="N714" s="53" t="n"/>
      <c r="O714" s="53" t="n"/>
      <c r="P714" s="54" t="n"/>
      <c r="Q714" s="55" t="n"/>
      <c r="R714" s="56">
        <f>IF(AND(N(P714)&gt;0,N(Q714)&gt;0),Q714/P714,"")</f>
        <v/>
      </c>
      <c r="S714" s="53" t="n"/>
      <c r="T714" s="53" t="n"/>
      <c r="U714" s="44">
        <f>IF(OR(N(S714)=0,N('Ustawienia'!$B$19)=0),"",IFERROR("Z"&amp;MATCH(S714,'Ustawienia'!$C$23:$C$27,1),"&lt;Z1"))</f>
        <v/>
      </c>
      <c r="V714" s="53" t="n"/>
      <c r="W714" s="44">
        <f>IF(AND(N(V714)&gt;0,N(Q714)&gt;0),ROUND(V714*Q714*1440,0),"")</f>
        <v/>
      </c>
      <c r="X714" s="53" t="n"/>
      <c r="Y714" s="53" t="n"/>
      <c r="Z714" s="53" t="n"/>
      <c r="AA714" s="57" t="n"/>
      <c r="AB714" s="53" t="n"/>
      <c r="AC714" s="58" t="n"/>
      <c r="AD714" s="57" t="n"/>
      <c r="AE714" s="53" t="n"/>
      <c r="AF714" s="58" t="n"/>
      <c r="AG714" s="53" t="n"/>
      <c r="AH714" s="58" t="n"/>
      <c r="AI714" s="58" t="n"/>
      <c r="AJ714" s="48" t="n"/>
    </row>
    <row r="715" outlineLevel="1">
      <c r="A715" s="43" t="n">
        <v>46952</v>
      </c>
      <c r="B715" s="44">
        <f>CHOOSE(WEEKDAY(A715,2),"pon","wt","śr","czw","pt","sob","ndz")</f>
        <v/>
      </c>
      <c r="C715" s="45">
        <f>A715-WEEKDAY(A715,2)+1</f>
        <v/>
      </c>
      <c r="D715" s="44">
        <f>YEAR(A715)&amp;"-"&amp;TEXT(MONTH(A715),"00")</f>
        <v/>
      </c>
      <c r="E715" s="46" t="n"/>
      <c r="F715" s="46" t="n"/>
      <c r="G715" s="47" t="n"/>
      <c r="H715" s="48" t="n"/>
      <c r="I715" s="49" t="n"/>
      <c r="J715" s="47" t="n"/>
      <c r="K715" s="50">
        <f>IF(AND(H715="",I715="",COUNTIF('Zmiany planu'!$C$4:$C$1000,$A715)=0),"",1+COUNTIF('Zmiany planu'!$C$4:$C$1000,$A715))</f>
        <v/>
      </c>
      <c r="L715" s="51">
        <f>IF(COUNTIF('Zmiany planu'!$C$4:$C$1000,$A715)=0,IF(H715="","",H715),INDEX('Zmiany planu'!$G$4:$G$1000,MATCH(INT($A715)&amp;"#"&amp;COUNTIF('Zmiany planu'!$C$4:$C$1000,$A715),'Zmiany planu'!$L$4:$L$1000,0))&amp;"")</f>
        <v/>
      </c>
      <c r="M715" s="52">
        <f>IF(COUNTIF('Zmiany planu'!$C$4:$C$1000,$A715)=0,IF(I715="","",I715),IF(INDEX('Zmiany planu'!$H$4:$H$1000,MATCH(INT($A715)&amp;"#"&amp;COUNTIF('Zmiany planu'!$C$4:$C$1000,$A715),'Zmiany planu'!$L$4:$L$1000,0))="",0,INDEX('Zmiany planu'!$H$4:$H$1000,MATCH(INT($A715)&amp;"#"&amp;COUNTIF('Zmiany planu'!$C$4:$C$1000,$A715),'Zmiany planu'!$L$4:$L$1000,0))))</f>
        <v/>
      </c>
      <c r="N715" s="53" t="n"/>
      <c r="O715" s="53" t="n"/>
      <c r="P715" s="54" t="n"/>
      <c r="Q715" s="55" t="n"/>
      <c r="R715" s="56">
        <f>IF(AND(N(P715)&gt;0,N(Q715)&gt;0),Q715/P715,"")</f>
        <v/>
      </c>
      <c r="S715" s="53" t="n"/>
      <c r="T715" s="53" t="n"/>
      <c r="U715" s="44">
        <f>IF(OR(N(S715)=0,N('Ustawienia'!$B$19)=0),"",IFERROR("Z"&amp;MATCH(S715,'Ustawienia'!$C$23:$C$27,1),"&lt;Z1"))</f>
        <v/>
      </c>
      <c r="V715" s="53" t="n"/>
      <c r="W715" s="44">
        <f>IF(AND(N(V715)&gt;0,N(Q715)&gt;0),ROUND(V715*Q715*1440,0),"")</f>
        <v/>
      </c>
      <c r="X715" s="53" t="n"/>
      <c r="Y715" s="53" t="n"/>
      <c r="Z715" s="53" t="n"/>
      <c r="AA715" s="57" t="n"/>
      <c r="AB715" s="53" t="n"/>
      <c r="AC715" s="58" t="n"/>
      <c r="AD715" s="57" t="n"/>
      <c r="AE715" s="53" t="n"/>
      <c r="AF715" s="58" t="n"/>
      <c r="AG715" s="53" t="n"/>
      <c r="AH715" s="58" t="n"/>
      <c r="AI715" s="58" t="n"/>
      <c r="AJ715" s="48" t="n"/>
    </row>
    <row r="716" outlineLevel="1">
      <c r="A716" s="43" t="n">
        <v>46953</v>
      </c>
      <c r="B716" s="44">
        <f>CHOOSE(WEEKDAY(A716,2),"pon","wt","śr","czw","pt","sob","ndz")</f>
        <v/>
      </c>
      <c r="C716" s="45">
        <f>A716-WEEKDAY(A716,2)+1</f>
        <v/>
      </c>
      <c r="D716" s="44">
        <f>YEAR(A716)&amp;"-"&amp;TEXT(MONTH(A716),"00")</f>
        <v/>
      </c>
      <c r="E716" s="46" t="n"/>
      <c r="F716" s="46" t="n"/>
      <c r="G716" s="47" t="n"/>
      <c r="H716" s="48" t="n"/>
      <c r="I716" s="49" t="n"/>
      <c r="J716" s="47" t="n"/>
      <c r="K716" s="50">
        <f>IF(AND(H716="",I716="",COUNTIF('Zmiany planu'!$C$4:$C$1000,$A716)=0),"",1+COUNTIF('Zmiany planu'!$C$4:$C$1000,$A716))</f>
        <v/>
      </c>
      <c r="L716" s="51">
        <f>IF(COUNTIF('Zmiany planu'!$C$4:$C$1000,$A716)=0,IF(H716="","",H716),INDEX('Zmiany planu'!$G$4:$G$1000,MATCH(INT($A716)&amp;"#"&amp;COUNTIF('Zmiany planu'!$C$4:$C$1000,$A716),'Zmiany planu'!$L$4:$L$1000,0))&amp;"")</f>
        <v/>
      </c>
      <c r="M716" s="52">
        <f>IF(COUNTIF('Zmiany planu'!$C$4:$C$1000,$A716)=0,IF(I716="","",I716),IF(INDEX('Zmiany planu'!$H$4:$H$1000,MATCH(INT($A716)&amp;"#"&amp;COUNTIF('Zmiany planu'!$C$4:$C$1000,$A716),'Zmiany planu'!$L$4:$L$1000,0))="",0,INDEX('Zmiany planu'!$H$4:$H$1000,MATCH(INT($A716)&amp;"#"&amp;COUNTIF('Zmiany planu'!$C$4:$C$1000,$A716),'Zmiany planu'!$L$4:$L$1000,0))))</f>
        <v/>
      </c>
      <c r="N716" s="53" t="n"/>
      <c r="O716" s="53" t="n"/>
      <c r="P716" s="54" t="n"/>
      <c r="Q716" s="55" t="n"/>
      <c r="R716" s="56">
        <f>IF(AND(N(P716)&gt;0,N(Q716)&gt;0),Q716/P716,"")</f>
        <v/>
      </c>
      <c r="S716" s="53" t="n"/>
      <c r="T716" s="53" t="n"/>
      <c r="U716" s="44">
        <f>IF(OR(N(S716)=0,N('Ustawienia'!$B$19)=0),"",IFERROR("Z"&amp;MATCH(S716,'Ustawienia'!$C$23:$C$27,1),"&lt;Z1"))</f>
        <v/>
      </c>
      <c r="V716" s="53" t="n"/>
      <c r="W716" s="44">
        <f>IF(AND(N(V716)&gt;0,N(Q716)&gt;0),ROUND(V716*Q716*1440,0),"")</f>
        <v/>
      </c>
      <c r="X716" s="53" t="n"/>
      <c r="Y716" s="53" t="n"/>
      <c r="Z716" s="53" t="n"/>
      <c r="AA716" s="57" t="n"/>
      <c r="AB716" s="53" t="n"/>
      <c r="AC716" s="58" t="n"/>
      <c r="AD716" s="57" t="n"/>
      <c r="AE716" s="53" t="n"/>
      <c r="AF716" s="58" t="n"/>
      <c r="AG716" s="53" t="n"/>
      <c r="AH716" s="58" t="n"/>
      <c r="AI716" s="58" t="n"/>
      <c r="AJ716" s="48" t="n"/>
    </row>
    <row r="717" outlineLevel="1">
      <c r="A717" s="43" t="n">
        <v>46954</v>
      </c>
      <c r="B717" s="44">
        <f>CHOOSE(WEEKDAY(A717,2),"pon","wt","śr","czw","pt","sob","ndz")</f>
        <v/>
      </c>
      <c r="C717" s="45">
        <f>A717-WEEKDAY(A717,2)+1</f>
        <v/>
      </c>
      <c r="D717" s="44">
        <f>YEAR(A717)&amp;"-"&amp;TEXT(MONTH(A717),"00")</f>
        <v/>
      </c>
      <c r="E717" s="46" t="n"/>
      <c r="F717" s="46" t="n"/>
      <c r="G717" s="47" t="n"/>
      <c r="H717" s="48" t="n"/>
      <c r="I717" s="49" t="n"/>
      <c r="J717" s="47" t="n"/>
      <c r="K717" s="50">
        <f>IF(AND(H717="",I717="",COUNTIF('Zmiany planu'!$C$4:$C$1000,$A717)=0),"",1+COUNTIF('Zmiany planu'!$C$4:$C$1000,$A717))</f>
        <v/>
      </c>
      <c r="L717" s="51">
        <f>IF(COUNTIF('Zmiany planu'!$C$4:$C$1000,$A717)=0,IF(H717="","",H717),INDEX('Zmiany planu'!$G$4:$G$1000,MATCH(INT($A717)&amp;"#"&amp;COUNTIF('Zmiany planu'!$C$4:$C$1000,$A717),'Zmiany planu'!$L$4:$L$1000,0))&amp;"")</f>
        <v/>
      </c>
      <c r="M717" s="52">
        <f>IF(COUNTIF('Zmiany planu'!$C$4:$C$1000,$A717)=0,IF(I717="","",I717),IF(INDEX('Zmiany planu'!$H$4:$H$1000,MATCH(INT($A717)&amp;"#"&amp;COUNTIF('Zmiany planu'!$C$4:$C$1000,$A717),'Zmiany planu'!$L$4:$L$1000,0))="",0,INDEX('Zmiany planu'!$H$4:$H$1000,MATCH(INT($A717)&amp;"#"&amp;COUNTIF('Zmiany planu'!$C$4:$C$1000,$A717),'Zmiany planu'!$L$4:$L$1000,0))))</f>
        <v/>
      </c>
      <c r="N717" s="53" t="n"/>
      <c r="O717" s="53" t="n"/>
      <c r="P717" s="54" t="n"/>
      <c r="Q717" s="55" t="n"/>
      <c r="R717" s="56">
        <f>IF(AND(N(P717)&gt;0,N(Q717)&gt;0),Q717/P717,"")</f>
        <v/>
      </c>
      <c r="S717" s="53" t="n"/>
      <c r="T717" s="53" t="n"/>
      <c r="U717" s="44">
        <f>IF(OR(N(S717)=0,N('Ustawienia'!$B$19)=0),"",IFERROR("Z"&amp;MATCH(S717,'Ustawienia'!$C$23:$C$27,1),"&lt;Z1"))</f>
        <v/>
      </c>
      <c r="V717" s="53" t="n"/>
      <c r="W717" s="44">
        <f>IF(AND(N(V717)&gt;0,N(Q717)&gt;0),ROUND(V717*Q717*1440,0),"")</f>
        <v/>
      </c>
      <c r="X717" s="53" t="n"/>
      <c r="Y717" s="53" t="n"/>
      <c r="Z717" s="53" t="n"/>
      <c r="AA717" s="57" t="n"/>
      <c r="AB717" s="53" t="n"/>
      <c r="AC717" s="58" t="n"/>
      <c r="AD717" s="57" t="n"/>
      <c r="AE717" s="53" t="n"/>
      <c r="AF717" s="58" t="n"/>
      <c r="AG717" s="53" t="n"/>
      <c r="AH717" s="58" t="n"/>
      <c r="AI717" s="58" t="n"/>
      <c r="AJ717" s="48" t="n"/>
    </row>
    <row r="718" outlineLevel="1">
      <c r="A718" s="43" t="n">
        <v>46955</v>
      </c>
      <c r="B718" s="44">
        <f>CHOOSE(WEEKDAY(A718,2),"pon","wt","śr","czw","pt","sob","ndz")</f>
        <v/>
      </c>
      <c r="C718" s="45">
        <f>A718-WEEKDAY(A718,2)+1</f>
        <v/>
      </c>
      <c r="D718" s="44">
        <f>YEAR(A718)&amp;"-"&amp;TEXT(MONTH(A718),"00")</f>
        <v/>
      </c>
      <c r="E718" s="46" t="n"/>
      <c r="F718" s="46" t="n"/>
      <c r="G718" s="47" t="n"/>
      <c r="H718" s="48" t="n"/>
      <c r="I718" s="49" t="n"/>
      <c r="J718" s="47" t="n"/>
      <c r="K718" s="50">
        <f>IF(AND(H718="",I718="",COUNTIF('Zmiany planu'!$C$4:$C$1000,$A718)=0),"",1+COUNTIF('Zmiany planu'!$C$4:$C$1000,$A718))</f>
        <v/>
      </c>
      <c r="L718" s="51">
        <f>IF(COUNTIF('Zmiany planu'!$C$4:$C$1000,$A718)=0,IF(H718="","",H718),INDEX('Zmiany planu'!$G$4:$G$1000,MATCH(INT($A718)&amp;"#"&amp;COUNTIF('Zmiany planu'!$C$4:$C$1000,$A718),'Zmiany planu'!$L$4:$L$1000,0))&amp;"")</f>
        <v/>
      </c>
      <c r="M718" s="52">
        <f>IF(COUNTIF('Zmiany planu'!$C$4:$C$1000,$A718)=0,IF(I718="","",I718),IF(INDEX('Zmiany planu'!$H$4:$H$1000,MATCH(INT($A718)&amp;"#"&amp;COUNTIF('Zmiany planu'!$C$4:$C$1000,$A718),'Zmiany planu'!$L$4:$L$1000,0))="",0,INDEX('Zmiany planu'!$H$4:$H$1000,MATCH(INT($A718)&amp;"#"&amp;COUNTIF('Zmiany planu'!$C$4:$C$1000,$A718),'Zmiany planu'!$L$4:$L$1000,0))))</f>
        <v/>
      </c>
      <c r="N718" s="53" t="n"/>
      <c r="O718" s="53" t="n"/>
      <c r="P718" s="54" t="n"/>
      <c r="Q718" s="55" t="n"/>
      <c r="R718" s="56">
        <f>IF(AND(N(P718)&gt;0,N(Q718)&gt;0),Q718/P718,"")</f>
        <v/>
      </c>
      <c r="S718" s="53" t="n"/>
      <c r="T718" s="53" t="n"/>
      <c r="U718" s="44">
        <f>IF(OR(N(S718)=0,N('Ustawienia'!$B$19)=0),"",IFERROR("Z"&amp;MATCH(S718,'Ustawienia'!$C$23:$C$27,1),"&lt;Z1"))</f>
        <v/>
      </c>
      <c r="V718" s="53" t="n"/>
      <c r="W718" s="44">
        <f>IF(AND(N(V718)&gt;0,N(Q718)&gt;0),ROUND(V718*Q718*1440,0),"")</f>
        <v/>
      </c>
      <c r="X718" s="53" t="n"/>
      <c r="Y718" s="53" t="n"/>
      <c r="Z718" s="53" t="n"/>
      <c r="AA718" s="57" t="n"/>
      <c r="AB718" s="53" t="n"/>
      <c r="AC718" s="58" t="n"/>
      <c r="AD718" s="57" t="n"/>
      <c r="AE718" s="53" t="n"/>
      <c r="AF718" s="58" t="n"/>
      <c r="AG718" s="53" t="n"/>
      <c r="AH718" s="58" t="n"/>
      <c r="AI718" s="58" t="n"/>
      <c r="AJ718" s="48" t="n"/>
    </row>
    <row r="719" outlineLevel="1">
      <c r="A719" s="43" t="n">
        <v>46956</v>
      </c>
      <c r="B719" s="44">
        <f>CHOOSE(WEEKDAY(A719,2),"pon","wt","śr","czw","pt","sob","ndz")</f>
        <v/>
      </c>
      <c r="C719" s="45">
        <f>A719-WEEKDAY(A719,2)+1</f>
        <v/>
      </c>
      <c r="D719" s="44">
        <f>YEAR(A719)&amp;"-"&amp;TEXT(MONTH(A719),"00")</f>
        <v/>
      </c>
      <c r="E719" s="46" t="n"/>
      <c r="F719" s="46" t="n"/>
      <c r="G719" s="47" t="n"/>
      <c r="H719" s="48" t="n"/>
      <c r="I719" s="49" t="n"/>
      <c r="J719" s="47" t="n"/>
      <c r="K719" s="50">
        <f>IF(AND(H719="",I719="",COUNTIF('Zmiany planu'!$C$4:$C$1000,$A719)=0),"",1+COUNTIF('Zmiany planu'!$C$4:$C$1000,$A719))</f>
        <v/>
      </c>
      <c r="L719" s="51">
        <f>IF(COUNTIF('Zmiany planu'!$C$4:$C$1000,$A719)=0,IF(H719="","",H719),INDEX('Zmiany planu'!$G$4:$G$1000,MATCH(INT($A719)&amp;"#"&amp;COUNTIF('Zmiany planu'!$C$4:$C$1000,$A719),'Zmiany planu'!$L$4:$L$1000,0))&amp;"")</f>
        <v/>
      </c>
      <c r="M719" s="52">
        <f>IF(COUNTIF('Zmiany planu'!$C$4:$C$1000,$A719)=0,IF(I719="","",I719),IF(INDEX('Zmiany planu'!$H$4:$H$1000,MATCH(INT($A719)&amp;"#"&amp;COUNTIF('Zmiany planu'!$C$4:$C$1000,$A719),'Zmiany planu'!$L$4:$L$1000,0))="",0,INDEX('Zmiany planu'!$H$4:$H$1000,MATCH(INT($A719)&amp;"#"&amp;COUNTIF('Zmiany planu'!$C$4:$C$1000,$A719),'Zmiany planu'!$L$4:$L$1000,0))))</f>
        <v/>
      </c>
      <c r="N719" s="53" t="n"/>
      <c r="O719" s="53" t="n"/>
      <c r="P719" s="54" t="n"/>
      <c r="Q719" s="55" t="n"/>
      <c r="R719" s="56">
        <f>IF(AND(N(P719)&gt;0,N(Q719)&gt;0),Q719/P719,"")</f>
        <v/>
      </c>
      <c r="S719" s="53" t="n"/>
      <c r="T719" s="53" t="n"/>
      <c r="U719" s="44">
        <f>IF(OR(N(S719)=0,N('Ustawienia'!$B$19)=0),"",IFERROR("Z"&amp;MATCH(S719,'Ustawienia'!$C$23:$C$27,1),"&lt;Z1"))</f>
        <v/>
      </c>
      <c r="V719" s="53" t="n"/>
      <c r="W719" s="44">
        <f>IF(AND(N(V719)&gt;0,N(Q719)&gt;0),ROUND(V719*Q719*1440,0),"")</f>
        <v/>
      </c>
      <c r="X719" s="53" t="n"/>
      <c r="Y719" s="53" t="n"/>
      <c r="Z719" s="53" t="n"/>
      <c r="AA719" s="57" t="n"/>
      <c r="AB719" s="53" t="n"/>
      <c r="AC719" s="58" t="n"/>
      <c r="AD719" s="57" t="n"/>
      <c r="AE719" s="53" t="n"/>
      <c r="AF719" s="58" t="n"/>
      <c r="AG719" s="53" t="n"/>
      <c r="AH719" s="58" t="n"/>
      <c r="AI719" s="58" t="n"/>
      <c r="AJ719" s="48" t="n"/>
    </row>
    <row r="720" outlineLevel="1">
      <c r="A720" s="59" t="n">
        <v>46957</v>
      </c>
      <c r="B720" s="60">
        <f>CHOOSE(WEEKDAY(A720,2),"pon","wt","śr","czw","pt","sob","ndz")</f>
        <v/>
      </c>
      <c r="C720" s="61">
        <f>A720-WEEKDAY(A720,2)+1</f>
        <v/>
      </c>
      <c r="D720" s="60">
        <f>YEAR(A720)&amp;"-"&amp;TEXT(MONTH(A720),"00")</f>
        <v/>
      </c>
      <c r="E720" s="62">
        <f>SUMIFS($M$4:$M$1200,$C$4:$C$1200,$C720)</f>
        <v/>
      </c>
      <c r="F720" s="62">
        <f>SUMIFS($P$4:$P$1200,$C$4:$C$1200,$C720)</f>
        <v/>
      </c>
      <c r="G720" s="63" t="n"/>
      <c r="H720" s="64" t="n"/>
      <c r="I720" s="65" t="n"/>
      <c r="J720" s="63" t="n"/>
      <c r="K720" s="66">
        <f>IF(AND(H720="",I720="",COUNTIF('Zmiany planu'!$C$4:$C$1000,$A720)=0),"",1+COUNTIF('Zmiany planu'!$C$4:$C$1000,$A720))</f>
        <v/>
      </c>
      <c r="L720" s="67">
        <f>IF(COUNTIF('Zmiany planu'!$C$4:$C$1000,$A720)=0,IF(H720="","",H720),INDEX('Zmiany planu'!$G$4:$G$1000,MATCH(INT($A720)&amp;"#"&amp;COUNTIF('Zmiany planu'!$C$4:$C$1000,$A720),'Zmiany planu'!$L$4:$L$1000,0))&amp;"")</f>
        <v/>
      </c>
      <c r="M720" s="68">
        <f>IF(COUNTIF('Zmiany planu'!$C$4:$C$1000,$A720)=0,IF(I720="","",I720),IF(INDEX('Zmiany planu'!$H$4:$H$1000,MATCH(INT($A720)&amp;"#"&amp;COUNTIF('Zmiany planu'!$C$4:$C$1000,$A720),'Zmiany planu'!$L$4:$L$1000,0))="",0,INDEX('Zmiany planu'!$H$4:$H$1000,MATCH(INT($A720)&amp;"#"&amp;COUNTIF('Zmiany planu'!$C$4:$C$1000,$A720),'Zmiany planu'!$L$4:$L$1000,0))))</f>
        <v/>
      </c>
      <c r="N720" s="69" t="n"/>
      <c r="O720" s="69" t="n"/>
      <c r="P720" s="70" t="n"/>
      <c r="Q720" s="71" t="n"/>
      <c r="R720" s="72">
        <f>IF(AND(N(P720)&gt;0,N(Q720)&gt;0),Q720/P720,"")</f>
        <v/>
      </c>
      <c r="S720" s="69" t="n"/>
      <c r="T720" s="69" t="n"/>
      <c r="U720" s="60">
        <f>IF(OR(N(S720)=0,N('Ustawienia'!$B$19)=0),"",IFERROR("Z"&amp;MATCH(S720,'Ustawienia'!$C$23:$C$27,1),"&lt;Z1"))</f>
        <v/>
      </c>
      <c r="V720" s="69" t="n"/>
      <c r="W720" s="60">
        <f>IF(AND(N(V720)&gt;0,N(Q720)&gt;0),ROUND(V720*Q720*1440,0),"")</f>
        <v/>
      </c>
      <c r="X720" s="69" t="n"/>
      <c r="Y720" s="69" t="n"/>
      <c r="Z720" s="69" t="n"/>
      <c r="AA720" s="73" t="n"/>
      <c r="AB720" s="69" t="n"/>
      <c r="AC720" s="74" t="n"/>
      <c r="AD720" s="73" t="n"/>
      <c r="AE720" s="69" t="n"/>
      <c r="AF720" s="74" t="n"/>
      <c r="AG720" s="69" t="n"/>
      <c r="AH720" s="74" t="n"/>
      <c r="AI720" s="74" t="n"/>
      <c r="AJ720" s="64" t="n"/>
    </row>
    <row r="721" outlineLevel="1">
      <c r="A721" s="43" t="n">
        <v>46958</v>
      </c>
      <c r="B721" s="44">
        <f>CHOOSE(WEEKDAY(A721,2),"pon","wt","śr","czw","pt","sob","ndz")</f>
        <v/>
      </c>
      <c r="C721" s="45">
        <f>A721-WEEKDAY(A721,2)+1</f>
        <v/>
      </c>
      <c r="D721" s="44">
        <f>YEAR(A721)&amp;"-"&amp;TEXT(MONTH(A721),"00")</f>
        <v/>
      </c>
      <c r="E721" s="46" t="n"/>
      <c r="F721" s="46" t="n"/>
      <c r="G721" s="47" t="n"/>
      <c r="H721" s="48" t="n"/>
      <c r="I721" s="49" t="n"/>
      <c r="J721" s="47" t="n"/>
      <c r="K721" s="50">
        <f>IF(AND(H721="",I721="",COUNTIF('Zmiany planu'!$C$4:$C$1000,$A721)=0),"",1+COUNTIF('Zmiany planu'!$C$4:$C$1000,$A721))</f>
        <v/>
      </c>
      <c r="L721" s="51">
        <f>IF(COUNTIF('Zmiany planu'!$C$4:$C$1000,$A721)=0,IF(H721="","",H721),INDEX('Zmiany planu'!$G$4:$G$1000,MATCH(INT($A721)&amp;"#"&amp;COUNTIF('Zmiany planu'!$C$4:$C$1000,$A721),'Zmiany planu'!$L$4:$L$1000,0))&amp;"")</f>
        <v/>
      </c>
      <c r="M721" s="52">
        <f>IF(COUNTIF('Zmiany planu'!$C$4:$C$1000,$A721)=0,IF(I721="","",I721),IF(INDEX('Zmiany planu'!$H$4:$H$1000,MATCH(INT($A721)&amp;"#"&amp;COUNTIF('Zmiany planu'!$C$4:$C$1000,$A721),'Zmiany planu'!$L$4:$L$1000,0))="",0,INDEX('Zmiany planu'!$H$4:$H$1000,MATCH(INT($A721)&amp;"#"&amp;COUNTIF('Zmiany planu'!$C$4:$C$1000,$A721),'Zmiany planu'!$L$4:$L$1000,0))))</f>
        <v/>
      </c>
      <c r="N721" s="53" t="n"/>
      <c r="O721" s="53" t="n"/>
      <c r="P721" s="54" t="n"/>
      <c r="Q721" s="55" t="n"/>
      <c r="R721" s="56">
        <f>IF(AND(N(P721)&gt;0,N(Q721)&gt;0),Q721/P721,"")</f>
        <v/>
      </c>
      <c r="S721" s="53" t="n"/>
      <c r="T721" s="53" t="n"/>
      <c r="U721" s="44">
        <f>IF(OR(N(S721)=0,N('Ustawienia'!$B$19)=0),"",IFERROR("Z"&amp;MATCH(S721,'Ustawienia'!$C$23:$C$27,1),"&lt;Z1"))</f>
        <v/>
      </c>
      <c r="V721" s="53" t="n"/>
      <c r="W721" s="44">
        <f>IF(AND(N(V721)&gt;0,N(Q721)&gt;0),ROUND(V721*Q721*1440,0),"")</f>
        <v/>
      </c>
      <c r="X721" s="53" t="n"/>
      <c r="Y721" s="53" t="n"/>
      <c r="Z721" s="53" t="n"/>
      <c r="AA721" s="57" t="n"/>
      <c r="AB721" s="53" t="n"/>
      <c r="AC721" s="58" t="n"/>
      <c r="AD721" s="57" t="n"/>
      <c r="AE721" s="53" t="n"/>
      <c r="AF721" s="58" t="n"/>
      <c r="AG721" s="53" t="n"/>
      <c r="AH721" s="58" t="n"/>
      <c r="AI721" s="58" t="n"/>
      <c r="AJ721" s="48" t="n"/>
    </row>
    <row r="722" outlineLevel="1">
      <c r="A722" s="43" t="n">
        <v>46959</v>
      </c>
      <c r="B722" s="44">
        <f>CHOOSE(WEEKDAY(A722,2),"pon","wt","śr","czw","pt","sob","ndz")</f>
        <v/>
      </c>
      <c r="C722" s="45">
        <f>A722-WEEKDAY(A722,2)+1</f>
        <v/>
      </c>
      <c r="D722" s="44">
        <f>YEAR(A722)&amp;"-"&amp;TEXT(MONTH(A722),"00")</f>
        <v/>
      </c>
      <c r="E722" s="46" t="n"/>
      <c r="F722" s="46" t="n"/>
      <c r="G722" s="47" t="n"/>
      <c r="H722" s="48" t="n"/>
      <c r="I722" s="49" t="n"/>
      <c r="J722" s="47" t="n"/>
      <c r="K722" s="50">
        <f>IF(AND(H722="",I722="",COUNTIF('Zmiany planu'!$C$4:$C$1000,$A722)=0),"",1+COUNTIF('Zmiany planu'!$C$4:$C$1000,$A722))</f>
        <v/>
      </c>
      <c r="L722" s="51">
        <f>IF(COUNTIF('Zmiany planu'!$C$4:$C$1000,$A722)=0,IF(H722="","",H722),INDEX('Zmiany planu'!$G$4:$G$1000,MATCH(INT($A722)&amp;"#"&amp;COUNTIF('Zmiany planu'!$C$4:$C$1000,$A722),'Zmiany planu'!$L$4:$L$1000,0))&amp;"")</f>
        <v/>
      </c>
      <c r="M722" s="52">
        <f>IF(COUNTIF('Zmiany planu'!$C$4:$C$1000,$A722)=0,IF(I722="","",I722),IF(INDEX('Zmiany planu'!$H$4:$H$1000,MATCH(INT($A722)&amp;"#"&amp;COUNTIF('Zmiany planu'!$C$4:$C$1000,$A722),'Zmiany planu'!$L$4:$L$1000,0))="",0,INDEX('Zmiany planu'!$H$4:$H$1000,MATCH(INT($A722)&amp;"#"&amp;COUNTIF('Zmiany planu'!$C$4:$C$1000,$A722),'Zmiany planu'!$L$4:$L$1000,0))))</f>
        <v/>
      </c>
      <c r="N722" s="53" t="n"/>
      <c r="O722" s="53" t="n"/>
      <c r="P722" s="54" t="n"/>
      <c r="Q722" s="55" t="n"/>
      <c r="R722" s="56">
        <f>IF(AND(N(P722)&gt;0,N(Q722)&gt;0),Q722/P722,"")</f>
        <v/>
      </c>
      <c r="S722" s="53" t="n"/>
      <c r="T722" s="53" t="n"/>
      <c r="U722" s="44">
        <f>IF(OR(N(S722)=0,N('Ustawienia'!$B$19)=0),"",IFERROR("Z"&amp;MATCH(S722,'Ustawienia'!$C$23:$C$27,1),"&lt;Z1"))</f>
        <v/>
      </c>
      <c r="V722" s="53" t="n"/>
      <c r="W722" s="44">
        <f>IF(AND(N(V722)&gt;0,N(Q722)&gt;0),ROUND(V722*Q722*1440,0),"")</f>
        <v/>
      </c>
      <c r="X722" s="53" t="n"/>
      <c r="Y722" s="53" t="n"/>
      <c r="Z722" s="53" t="n"/>
      <c r="AA722" s="57" t="n"/>
      <c r="AB722" s="53" t="n"/>
      <c r="AC722" s="58" t="n"/>
      <c r="AD722" s="57" t="n"/>
      <c r="AE722" s="53" t="n"/>
      <c r="AF722" s="58" t="n"/>
      <c r="AG722" s="53" t="n"/>
      <c r="AH722" s="58" t="n"/>
      <c r="AI722" s="58" t="n"/>
      <c r="AJ722" s="48" t="n"/>
    </row>
    <row r="723" outlineLevel="1">
      <c r="A723" s="43" t="n">
        <v>46960</v>
      </c>
      <c r="B723" s="44">
        <f>CHOOSE(WEEKDAY(A723,2),"pon","wt","śr","czw","pt","sob","ndz")</f>
        <v/>
      </c>
      <c r="C723" s="45">
        <f>A723-WEEKDAY(A723,2)+1</f>
        <v/>
      </c>
      <c r="D723" s="44">
        <f>YEAR(A723)&amp;"-"&amp;TEXT(MONTH(A723),"00")</f>
        <v/>
      </c>
      <c r="E723" s="46" t="n"/>
      <c r="F723" s="46" t="n"/>
      <c r="G723" s="47" t="n"/>
      <c r="H723" s="48" t="n"/>
      <c r="I723" s="49" t="n"/>
      <c r="J723" s="47" t="n"/>
      <c r="K723" s="50">
        <f>IF(AND(H723="",I723="",COUNTIF('Zmiany planu'!$C$4:$C$1000,$A723)=0),"",1+COUNTIF('Zmiany planu'!$C$4:$C$1000,$A723))</f>
        <v/>
      </c>
      <c r="L723" s="51">
        <f>IF(COUNTIF('Zmiany planu'!$C$4:$C$1000,$A723)=0,IF(H723="","",H723),INDEX('Zmiany planu'!$G$4:$G$1000,MATCH(INT($A723)&amp;"#"&amp;COUNTIF('Zmiany planu'!$C$4:$C$1000,$A723),'Zmiany planu'!$L$4:$L$1000,0))&amp;"")</f>
        <v/>
      </c>
      <c r="M723" s="52">
        <f>IF(COUNTIF('Zmiany planu'!$C$4:$C$1000,$A723)=0,IF(I723="","",I723),IF(INDEX('Zmiany planu'!$H$4:$H$1000,MATCH(INT($A723)&amp;"#"&amp;COUNTIF('Zmiany planu'!$C$4:$C$1000,$A723),'Zmiany planu'!$L$4:$L$1000,0))="",0,INDEX('Zmiany planu'!$H$4:$H$1000,MATCH(INT($A723)&amp;"#"&amp;COUNTIF('Zmiany planu'!$C$4:$C$1000,$A723),'Zmiany planu'!$L$4:$L$1000,0))))</f>
        <v/>
      </c>
      <c r="N723" s="53" t="n"/>
      <c r="O723" s="53" t="n"/>
      <c r="P723" s="54" t="n"/>
      <c r="Q723" s="55" t="n"/>
      <c r="R723" s="56">
        <f>IF(AND(N(P723)&gt;0,N(Q723)&gt;0),Q723/P723,"")</f>
        <v/>
      </c>
      <c r="S723" s="53" t="n"/>
      <c r="T723" s="53" t="n"/>
      <c r="U723" s="44">
        <f>IF(OR(N(S723)=0,N('Ustawienia'!$B$19)=0),"",IFERROR("Z"&amp;MATCH(S723,'Ustawienia'!$C$23:$C$27,1),"&lt;Z1"))</f>
        <v/>
      </c>
      <c r="V723" s="53" t="n"/>
      <c r="W723" s="44">
        <f>IF(AND(N(V723)&gt;0,N(Q723)&gt;0),ROUND(V723*Q723*1440,0),"")</f>
        <v/>
      </c>
      <c r="X723" s="53" t="n"/>
      <c r="Y723" s="53" t="n"/>
      <c r="Z723" s="53" t="n"/>
      <c r="AA723" s="57" t="n"/>
      <c r="AB723" s="53" t="n"/>
      <c r="AC723" s="58" t="n"/>
      <c r="AD723" s="57" t="n"/>
      <c r="AE723" s="53" t="n"/>
      <c r="AF723" s="58" t="n"/>
      <c r="AG723" s="53" t="n"/>
      <c r="AH723" s="58" t="n"/>
      <c r="AI723" s="58" t="n"/>
      <c r="AJ723" s="48" t="n"/>
    </row>
    <row r="724" outlineLevel="1">
      <c r="A724" s="43" t="n">
        <v>46961</v>
      </c>
      <c r="B724" s="44">
        <f>CHOOSE(WEEKDAY(A724,2),"pon","wt","śr","czw","pt","sob","ndz")</f>
        <v/>
      </c>
      <c r="C724" s="45">
        <f>A724-WEEKDAY(A724,2)+1</f>
        <v/>
      </c>
      <c r="D724" s="44">
        <f>YEAR(A724)&amp;"-"&amp;TEXT(MONTH(A724),"00")</f>
        <v/>
      </c>
      <c r="E724" s="46" t="n"/>
      <c r="F724" s="46" t="n"/>
      <c r="G724" s="47" t="n"/>
      <c r="H724" s="48" t="n"/>
      <c r="I724" s="49" t="n"/>
      <c r="J724" s="47" t="n"/>
      <c r="K724" s="50">
        <f>IF(AND(H724="",I724="",COUNTIF('Zmiany planu'!$C$4:$C$1000,$A724)=0),"",1+COUNTIF('Zmiany planu'!$C$4:$C$1000,$A724))</f>
        <v/>
      </c>
      <c r="L724" s="51">
        <f>IF(COUNTIF('Zmiany planu'!$C$4:$C$1000,$A724)=0,IF(H724="","",H724),INDEX('Zmiany planu'!$G$4:$G$1000,MATCH(INT($A724)&amp;"#"&amp;COUNTIF('Zmiany planu'!$C$4:$C$1000,$A724),'Zmiany planu'!$L$4:$L$1000,0))&amp;"")</f>
        <v/>
      </c>
      <c r="M724" s="52">
        <f>IF(COUNTIF('Zmiany planu'!$C$4:$C$1000,$A724)=0,IF(I724="","",I724),IF(INDEX('Zmiany planu'!$H$4:$H$1000,MATCH(INT($A724)&amp;"#"&amp;COUNTIF('Zmiany planu'!$C$4:$C$1000,$A724),'Zmiany planu'!$L$4:$L$1000,0))="",0,INDEX('Zmiany planu'!$H$4:$H$1000,MATCH(INT($A724)&amp;"#"&amp;COUNTIF('Zmiany planu'!$C$4:$C$1000,$A724),'Zmiany planu'!$L$4:$L$1000,0))))</f>
        <v/>
      </c>
      <c r="N724" s="53" t="n"/>
      <c r="O724" s="53" t="n"/>
      <c r="P724" s="54" t="n"/>
      <c r="Q724" s="55" t="n"/>
      <c r="R724" s="56">
        <f>IF(AND(N(P724)&gt;0,N(Q724)&gt;0),Q724/P724,"")</f>
        <v/>
      </c>
      <c r="S724" s="53" t="n"/>
      <c r="T724" s="53" t="n"/>
      <c r="U724" s="44">
        <f>IF(OR(N(S724)=0,N('Ustawienia'!$B$19)=0),"",IFERROR("Z"&amp;MATCH(S724,'Ustawienia'!$C$23:$C$27,1),"&lt;Z1"))</f>
        <v/>
      </c>
      <c r="V724" s="53" t="n"/>
      <c r="W724" s="44">
        <f>IF(AND(N(V724)&gt;0,N(Q724)&gt;0),ROUND(V724*Q724*1440,0),"")</f>
        <v/>
      </c>
      <c r="X724" s="53" t="n"/>
      <c r="Y724" s="53" t="n"/>
      <c r="Z724" s="53" t="n"/>
      <c r="AA724" s="57" t="n"/>
      <c r="AB724" s="53" t="n"/>
      <c r="AC724" s="58" t="n"/>
      <c r="AD724" s="57" t="n"/>
      <c r="AE724" s="53" t="n"/>
      <c r="AF724" s="58" t="n"/>
      <c r="AG724" s="53" t="n"/>
      <c r="AH724" s="58" t="n"/>
      <c r="AI724" s="58" t="n"/>
      <c r="AJ724" s="48" t="n"/>
    </row>
    <row r="725" outlineLevel="1">
      <c r="A725" s="43" t="n">
        <v>46962</v>
      </c>
      <c r="B725" s="44">
        <f>CHOOSE(WEEKDAY(A725,2),"pon","wt","śr","czw","pt","sob","ndz")</f>
        <v/>
      </c>
      <c r="C725" s="45">
        <f>A725-WEEKDAY(A725,2)+1</f>
        <v/>
      </c>
      <c r="D725" s="44">
        <f>YEAR(A725)&amp;"-"&amp;TEXT(MONTH(A725),"00")</f>
        <v/>
      </c>
      <c r="E725" s="46" t="n"/>
      <c r="F725" s="46" t="n"/>
      <c r="G725" s="47" t="n"/>
      <c r="H725" s="48" t="n"/>
      <c r="I725" s="49" t="n"/>
      <c r="J725" s="47" t="n"/>
      <c r="K725" s="50">
        <f>IF(AND(H725="",I725="",COUNTIF('Zmiany planu'!$C$4:$C$1000,$A725)=0),"",1+COUNTIF('Zmiany planu'!$C$4:$C$1000,$A725))</f>
        <v/>
      </c>
      <c r="L725" s="51">
        <f>IF(COUNTIF('Zmiany planu'!$C$4:$C$1000,$A725)=0,IF(H725="","",H725),INDEX('Zmiany planu'!$G$4:$G$1000,MATCH(INT($A725)&amp;"#"&amp;COUNTIF('Zmiany planu'!$C$4:$C$1000,$A725),'Zmiany planu'!$L$4:$L$1000,0))&amp;"")</f>
        <v/>
      </c>
      <c r="M725" s="52">
        <f>IF(COUNTIF('Zmiany planu'!$C$4:$C$1000,$A725)=0,IF(I725="","",I725),IF(INDEX('Zmiany planu'!$H$4:$H$1000,MATCH(INT($A725)&amp;"#"&amp;COUNTIF('Zmiany planu'!$C$4:$C$1000,$A725),'Zmiany planu'!$L$4:$L$1000,0))="",0,INDEX('Zmiany planu'!$H$4:$H$1000,MATCH(INT($A725)&amp;"#"&amp;COUNTIF('Zmiany planu'!$C$4:$C$1000,$A725),'Zmiany planu'!$L$4:$L$1000,0))))</f>
        <v/>
      </c>
      <c r="N725" s="53" t="n"/>
      <c r="O725" s="53" t="n"/>
      <c r="P725" s="54" t="n"/>
      <c r="Q725" s="55" t="n"/>
      <c r="R725" s="56">
        <f>IF(AND(N(P725)&gt;0,N(Q725)&gt;0),Q725/P725,"")</f>
        <v/>
      </c>
      <c r="S725" s="53" t="n"/>
      <c r="T725" s="53" t="n"/>
      <c r="U725" s="44">
        <f>IF(OR(N(S725)=0,N('Ustawienia'!$B$19)=0),"",IFERROR("Z"&amp;MATCH(S725,'Ustawienia'!$C$23:$C$27,1),"&lt;Z1"))</f>
        <v/>
      </c>
      <c r="V725" s="53" t="n"/>
      <c r="W725" s="44">
        <f>IF(AND(N(V725)&gt;0,N(Q725)&gt;0),ROUND(V725*Q725*1440,0),"")</f>
        <v/>
      </c>
      <c r="X725" s="53" t="n"/>
      <c r="Y725" s="53" t="n"/>
      <c r="Z725" s="53" t="n"/>
      <c r="AA725" s="57" t="n"/>
      <c r="AB725" s="53" t="n"/>
      <c r="AC725" s="58" t="n"/>
      <c r="AD725" s="57" t="n"/>
      <c r="AE725" s="53" t="n"/>
      <c r="AF725" s="58" t="n"/>
      <c r="AG725" s="53" t="n"/>
      <c r="AH725" s="58" t="n"/>
      <c r="AI725" s="58" t="n"/>
      <c r="AJ725" s="48" t="n"/>
    </row>
    <row r="726" outlineLevel="1">
      <c r="A726" s="43" t="n">
        <v>46963</v>
      </c>
      <c r="B726" s="44">
        <f>CHOOSE(WEEKDAY(A726,2),"pon","wt","śr","czw","pt","sob","ndz")</f>
        <v/>
      </c>
      <c r="C726" s="45">
        <f>A726-WEEKDAY(A726,2)+1</f>
        <v/>
      </c>
      <c r="D726" s="44">
        <f>YEAR(A726)&amp;"-"&amp;TEXT(MONTH(A726),"00")</f>
        <v/>
      </c>
      <c r="E726" s="46" t="n"/>
      <c r="F726" s="46" t="n"/>
      <c r="G726" s="47" t="n"/>
      <c r="H726" s="48" t="n"/>
      <c r="I726" s="49" t="n"/>
      <c r="J726" s="47" t="n"/>
      <c r="K726" s="50">
        <f>IF(AND(H726="",I726="",COUNTIF('Zmiany planu'!$C$4:$C$1000,$A726)=0),"",1+COUNTIF('Zmiany planu'!$C$4:$C$1000,$A726))</f>
        <v/>
      </c>
      <c r="L726" s="51">
        <f>IF(COUNTIF('Zmiany planu'!$C$4:$C$1000,$A726)=0,IF(H726="","",H726),INDEX('Zmiany planu'!$G$4:$G$1000,MATCH(INT($A726)&amp;"#"&amp;COUNTIF('Zmiany planu'!$C$4:$C$1000,$A726),'Zmiany planu'!$L$4:$L$1000,0))&amp;"")</f>
        <v/>
      </c>
      <c r="M726" s="52">
        <f>IF(COUNTIF('Zmiany planu'!$C$4:$C$1000,$A726)=0,IF(I726="","",I726),IF(INDEX('Zmiany planu'!$H$4:$H$1000,MATCH(INT($A726)&amp;"#"&amp;COUNTIF('Zmiany planu'!$C$4:$C$1000,$A726),'Zmiany planu'!$L$4:$L$1000,0))="",0,INDEX('Zmiany planu'!$H$4:$H$1000,MATCH(INT($A726)&amp;"#"&amp;COUNTIF('Zmiany planu'!$C$4:$C$1000,$A726),'Zmiany planu'!$L$4:$L$1000,0))))</f>
        <v/>
      </c>
      <c r="N726" s="53" t="n"/>
      <c r="O726" s="53" t="n"/>
      <c r="P726" s="54" t="n"/>
      <c r="Q726" s="55" t="n"/>
      <c r="R726" s="56">
        <f>IF(AND(N(P726)&gt;0,N(Q726)&gt;0),Q726/P726,"")</f>
        <v/>
      </c>
      <c r="S726" s="53" t="n"/>
      <c r="T726" s="53" t="n"/>
      <c r="U726" s="44">
        <f>IF(OR(N(S726)=0,N('Ustawienia'!$B$19)=0),"",IFERROR("Z"&amp;MATCH(S726,'Ustawienia'!$C$23:$C$27,1),"&lt;Z1"))</f>
        <v/>
      </c>
      <c r="V726" s="53" t="n"/>
      <c r="W726" s="44">
        <f>IF(AND(N(V726)&gt;0,N(Q726)&gt;0),ROUND(V726*Q726*1440,0),"")</f>
        <v/>
      </c>
      <c r="X726" s="53" t="n"/>
      <c r="Y726" s="53" t="n"/>
      <c r="Z726" s="53" t="n"/>
      <c r="AA726" s="57" t="n"/>
      <c r="AB726" s="53" t="n"/>
      <c r="AC726" s="58" t="n"/>
      <c r="AD726" s="57" t="n"/>
      <c r="AE726" s="53" t="n"/>
      <c r="AF726" s="58" t="n"/>
      <c r="AG726" s="53" t="n"/>
      <c r="AH726" s="58" t="n"/>
      <c r="AI726" s="58" t="n"/>
      <c r="AJ726" s="48" t="n"/>
    </row>
    <row r="727" outlineLevel="1">
      <c r="A727" s="59" t="n">
        <v>46964</v>
      </c>
      <c r="B727" s="60">
        <f>CHOOSE(WEEKDAY(A727,2),"pon","wt","śr","czw","pt","sob","ndz")</f>
        <v/>
      </c>
      <c r="C727" s="61">
        <f>A727-WEEKDAY(A727,2)+1</f>
        <v/>
      </c>
      <c r="D727" s="60">
        <f>YEAR(A727)&amp;"-"&amp;TEXT(MONTH(A727),"00")</f>
        <v/>
      </c>
      <c r="E727" s="62">
        <f>SUMIFS($M$4:$M$1200,$C$4:$C$1200,$C727)</f>
        <v/>
      </c>
      <c r="F727" s="62">
        <f>SUMIFS($P$4:$P$1200,$C$4:$C$1200,$C727)</f>
        <v/>
      </c>
      <c r="G727" s="63" t="n"/>
      <c r="H727" s="64" t="n"/>
      <c r="I727" s="65" t="n"/>
      <c r="J727" s="63" t="n"/>
      <c r="K727" s="66">
        <f>IF(AND(H727="",I727="",COUNTIF('Zmiany planu'!$C$4:$C$1000,$A727)=0),"",1+COUNTIF('Zmiany planu'!$C$4:$C$1000,$A727))</f>
        <v/>
      </c>
      <c r="L727" s="67">
        <f>IF(COUNTIF('Zmiany planu'!$C$4:$C$1000,$A727)=0,IF(H727="","",H727),INDEX('Zmiany planu'!$G$4:$G$1000,MATCH(INT($A727)&amp;"#"&amp;COUNTIF('Zmiany planu'!$C$4:$C$1000,$A727),'Zmiany planu'!$L$4:$L$1000,0))&amp;"")</f>
        <v/>
      </c>
      <c r="M727" s="68">
        <f>IF(COUNTIF('Zmiany planu'!$C$4:$C$1000,$A727)=0,IF(I727="","",I727),IF(INDEX('Zmiany planu'!$H$4:$H$1000,MATCH(INT($A727)&amp;"#"&amp;COUNTIF('Zmiany planu'!$C$4:$C$1000,$A727),'Zmiany planu'!$L$4:$L$1000,0))="",0,INDEX('Zmiany planu'!$H$4:$H$1000,MATCH(INT($A727)&amp;"#"&amp;COUNTIF('Zmiany planu'!$C$4:$C$1000,$A727),'Zmiany planu'!$L$4:$L$1000,0))))</f>
        <v/>
      </c>
      <c r="N727" s="69" t="n"/>
      <c r="O727" s="69" t="n"/>
      <c r="P727" s="70" t="n"/>
      <c r="Q727" s="71" t="n"/>
      <c r="R727" s="72">
        <f>IF(AND(N(P727)&gt;0,N(Q727)&gt;0),Q727/P727,"")</f>
        <v/>
      </c>
      <c r="S727" s="69" t="n"/>
      <c r="T727" s="69" t="n"/>
      <c r="U727" s="60">
        <f>IF(OR(N(S727)=0,N('Ustawienia'!$B$19)=0),"",IFERROR("Z"&amp;MATCH(S727,'Ustawienia'!$C$23:$C$27,1),"&lt;Z1"))</f>
        <v/>
      </c>
      <c r="V727" s="69" t="n"/>
      <c r="W727" s="60">
        <f>IF(AND(N(V727)&gt;0,N(Q727)&gt;0),ROUND(V727*Q727*1440,0),"")</f>
        <v/>
      </c>
      <c r="X727" s="69" t="n"/>
      <c r="Y727" s="69" t="n"/>
      <c r="Z727" s="69" t="n"/>
      <c r="AA727" s="73" t="n"/>
      <c r="AB727" s="69" t="n"/>
      <c r="AC727" s="74" t="n"/>
      <c r="AD727" s="73" t="n"/>
      <c r="AE727" s="69" t="n"/>
      <c r="AF727" s="74" t="n"/>
      <c r="AG727" s="69" t="n"/>
      <c r="AH727" s="74" t="n"/>
      <c r="AI727" s="74" t="n"/>
      <c r="AJ727" s="64" t="n"/>
    </row>
    <row r="728" outlineLevel="1">
      <c r="A728" s="43" t="n">
        <v>46965</v>
      </c>
      <c r="B728" s="44">
        <f>CHOOSE(WEEKDAY(A728,2),"pon","wt","śr","czw","pt","sob","ndz")</f>
        <v/>
      </c>
      <c r="C728" s="45">
        <f>A728-WEEKDAY(A728,2)+1</f>
        <v/>
      </c>
      <c r="D728" s="44">
        <f>YEAR(A728)&amp;"-"&amp;TEXT(MONTH(A728),"00")</f>
        <v/>
      </c>
      <c r="E728" s="46" t="n"/>
      <c r="F728" s="46" t="n"/>
      <c r="G728" s="47" t="n"/>
      <c r="H728" s="48" t="n"/>
      <c r="I728" s="49" t="n"/>
      <c r="J728" s="47" t="n"/>
      <c r="K728" s="50">
        <f>IF(AND(H728="",I728="",COUNTIF('Zmiany planu'!$C$4:$C$1000,$A728)=0),"",1+COUNTIF('Zmiany planu'!$C$4:$C$1000,$A728))</f>
        <v/>
      </c>
      <c r="L728" s="51">
        <f>IF(COUNTIF('Zmiany planu'!$C$4:$C$1000,$A728)=0,IF(H728="","",H728),INDEX('Zmiany planu'!$G$4:$G$1000,MATCH(INT($A728)&amp;"#"&amp;COUNTIF('Zmiany planu'!$C$4:$C$1000,$A728),'Zmiany planu'!$L$4:$L$1000,0))&amp;"")</f>
        <v/>
      </c>
      <c r="M728" s="52">
        <f>IF(COUNTIF('Zmiany planu'!$C$4:$C$1000,$A728)=0,IF(I728="","",I728),IF(INDEX('Zmiany planu'!$H$4:$H$1000,MATCH(INT($A728)&amp;"#"&amp;COUNTIF('Zmiany planu'!$C$4:$C$1000,$A728),'Zmiany planu'!$L$4:$L$1000,0))="",0,INDEX('Zmiany planu'!$H$4:$H$1000,MATCH(INT($A728)&amp;"#"&amp;COUNTIF('Zmiany planu'!$C$4:$C$1000,$A728),'Zmiany planu'!$L$4:$L$1000,0))))</f>
        <v/>
      </c>
      <c r="N728" s="53" t="n"/>
      <c r="O728" s="53" t="n"/>
      <c r="P728" s="54" t="n"/>
      <c r="Q728" s="55" t="n"/>
      <c r="R728" s="56">
        <f>IF(AND(N(P728)&gt;0,N(Q728)&gt;0),Q728/P728,"")</f>
        <v/>
      </c>
      <c r="S728" s="53" t="n"/>
      <c r="T728" s="53" t="n"/>
      <c r="U728" s="44">
        <f>IF(OR(N(S728)=0,N('Ustawienia'!$B$19)=0),"",IFERROR("Z"&amp;MATCH(S728,'Ustawienia'!$C$23:$C$27,1),"&lt;Z1"))</f>
        <v/>
      </c>
      <c r="V728" s="53" t="n"/>
      <c r="W728" s="44">
        <f>IF(AND(N(V728)&gt;0,N(Q728)&gt;0),ROUND(V728*Q728*1440,0),"")</f>
        <v/>
      </c>
      <c r="X728" s="53" t="n"/>
      <c r="Y728" s="53" t="n"/>
      <c r="Z728" s="53" t="n"/>
      <c r="AA728" s="57" t="n"/>
      <c r="AB728" s="53" t="n"/>
      <c r="AC728" s="58" t="n"/>
      <c r="AD728" s="57" t="n"/>
      <c r="AE728" s="53" t="n"/>
      <c r="AF728" s="58" t="n"/>
      <c r="AG728" s="53" t="n"/>
      <c r="AH728" s="58" t="n"/>
      <c r="AI728" s="58" t="n"/>
      <c r="AJ728" s="48" t="n"/>
    </row>
    <row r="729" ht="22" customHeight="1">
      <c r="A729" s="40" t="inlineStr">
        <is>
          <t>08.2028</t>
        </is>
      </c>
      <c r="B729" s="40" t="n"/>
      <c r="C729" s="40" t="n"/>
      <c r="D729" s="40" t="inlineStr">
        <is>
          <t>2028-08</t>
        </is>
      </c>
      <c r="E729" s="41">
        <f>SUMIFS($M$4:$M$1200,$D$4:$D$1200,$D729)</f>
        <v/>
      </c>
      <c r="F729" s="41">
        <f>SUMIFS($P$4:$P$1200,$D$4:$D$1200,$D729)</f>
        <v/>
      </c>
      <c r="G729" s="40" t="n"/>
      <c r="H729" s="42" t="inlineStr">
        <is>
          <t>SIERPIEŃ 2028</t>
        </is>
      </c>
      <c r="I729" s="40" t="n"/>
      <c r="J729" s="40" t="n"/>
      <c r="K729" s="40" t="n"/>
      <c r="L729" s="40">
        <f>IF(E729&gt;0,"Realizacja miesiąca: "&amp;ROUND(F729/E729*100,0)&amp;"%  ·  treningi: "&amp;COUNTIFS($D$4:$D$1200,$D729,$P$4:$P$1200,"&gt;0")&amp;"  ·  zmiany planu: "&amp;COUNTIFS('Zmiany planu'!$M$4:$M$1000,$D729),"")</f>
        <v/>
      </c>
      <c r="M729" s="40" t="n"/>
      <c r="N729" s="40" t="n"/>
      <c r="O729" s="40" t="n"/>
      <c r="P729" s="40" t="n"/>
      <c r="Q729" s="40" t="n"/>
      <c r="R729" s="40" t="n"/>
      <c r="S729" s="40" t="n"/>
      <c r="T729" s="40" t="n"/>
      <c r="U729" s="40" t="n"/>
      <c r="V729" s="40" t="n"/>
      <c r="W729" s="40" t="n"/>
      <c r="X729" s="40" t="n"/>
      <c r="Y729" s="40" t="n"/>
      <c r="Z729" s="40" t="n"/>
      <c r="AA729" s="40" t="n"/>
      <c r="AB729" s="40" t="n"/>
      <c r="AC729" s="40" t="n"/>
      <c r="AD729" s="40" t="n"/>
      <c r="AE729" s="40" t="n"/>
      <c r="AF729" s="40" t="n"/>
      <c r="AG729" s="40" t="n"/>
      <c r="AH729" s="40" t="n"/>
      <c r="AI729" s="40" t="n"/>
      <c r="AJ729" s="40" t="n"/>
    </row>
    <row r="730" outlineLevel="1">
      <c r="A730" s="43" t="n">
        <v>46966</v>
      </c>
      <c r="B730" s="44">
        <f>CHOOSE(WEEKDAY(A730,2),"pon","wt","śr","czw","pt","sob","ndz")</f>
        <v/>
      </c>
      <c r="C730" s="45">
        <f>A730-WEEKDAY(A730,2)+1</f>
        <v/>
      </c>
      <c r="D730" s="44">
        <f>YEAR(A730)&amp;"-"&amp;TEXT(MONTH(A730),"00")</f>
        <v/>
      </c>
      <c r="E730" s="46" t="n"/>
      <c r="F730" s="46" t="n"/>
      <c r="G730" s="47" t="n"/>
      <c r="H730" s="48" t="n"/>
      <c r="I730" s="49" t="n"/>
      <c r="J730" s="47" t="n"/>
      <c r="K730" s="50">
        <f>IF(AND(H730="",I730="",COUNTIF('Zmiany planu'!$C$4:$C$1000,$A730)=0),"",1+COUNTIF('Zmiany planu'!$C$4:$C$1000,$A730))</f>
        <v/>
      </c>
      <c r="L730" s="51">
        <f>IF(COUNTIF('Zmiany planu'!$C$4:$C$1000,$A730)=0,IF(H730="","",H730),INDEX('Zmiany planu'!$G$4:$G$1000,MATCH(INT($A730)&amp;"#"&amp;COUNTIF('Zmiany planu'!$C$4:$C$1000,$A730),'Zmiany planu'!$L$4:$L$1000,0))&amp;"")</f>
        <v/>
      </c>
      <c r="M730" s="52">
        <f>IF(COUNTIF('Zmiany planu'!$C$4:$C$1000,$A730)=0,IF(I730="","",I730),IF(INDEX('Zmiany planu'!$H$4:$H$1000,MATCH(INT($A730)&amp;"#"&amp;COUNTIF('Zmiany planu'!$C$4:$C$1000,$A730),'Zmiany planu'!$L$4:$L$1000,0))="",0,INDEX('Zmiany planu'!$H$4:$H$1000,MATCH(INT($A730)&amp;"#"&amp;COUNTIF('Zmiany planu'!$C$4:$C$1000,$A730),'Zmiany planu'!$L$4:$L$1000,0))))</f>
        <v/>
      </c>
      <c r="N730" s="53" t="n"/>
      <c r="O730" s="53" t="n"/>
      <c r="P730" s="54" t="n"/>
      <c r="Q730" s="55" t="n"/>
      <c r="R730" s="56">
        <f>IF(AND(N(P730)&gt;0,N(Q730)&gt;0),Q730/P730,"")</f>
        <v/>
      </c>
      <c r="S730" s="53" t="n"/>
      <c r="T730" s="53" t="n"/>
      <c r="U730" s="44">
        <f>IF(OR(N(S730)=0,N('Ustawienia'!$B$19)=0),"",IFERROR("Z"&amp;MATCH(S730,'Ustawienia'!$C$23:$C$27,1),"&lt;Z1"))</f>
        <v/>
      </c>
      <c r="V730" s="53" t="n"/>
      <c r="W730" s="44">
        <f>IF(AND(N(V730)&gt;0,N(Q730)&gt;0),ROUND(V730*Q730*1440,0),"")</f>
        <v/>
      </c>
      <c r="X730" s="53" t="n"/>
      <c r="Y730" s="53" t="n"/>
      <c r="Z730" s="53" t="n"/>
      <c r="AA730" s="57" t="n"/>
      <c r="AB730" s="53" t="n"/>
      <c r="AC730" s="58" t="n"/>
      <c r="AD730" s="57" t="n"/>
      <c r="AE730" s="53" t="n"/>
      <c r="AF730" s="58" t="n"/>
      <c r="AG730" s="53" t="n"/>
      <c r="AH730" s="58" t="n"/>
      <c r="AI730" s="58" t="n"/>
      <c r="AJ730" s="48" t="n"/>
    </row>
    <row r="731" outlineLevel="1">
      <c r="A731" s="43" t="n">
        <v>46967</v>
      </c>
      <c r="B731" s="44">
        <f>CHOOSE(WEEKDAY(A731,2),"pon","wt","śr","czw","pt","sob","ndz")</f>
        <v/>
      </c>
      <c r="C731" s="45">
        <f>A731-WEEKDAY(A731,2)+1</f>
        <v/>
      </c>
      <c r="D731" s="44">
        <f>YEAR(A731)&amp;"-"&amp;TEXT(MONTH(A731),"00")</f>
        <v/>
      </c>
      <c r="E731" s="46" t="n"/>
      <c r="F731" s="46" t="n"/>
      <c r="G731" s="47" t="n"/>
      <c r="H731" s="48" t="n"/>
      <c r="I731" s="49" t="n"/>
      <c r="J731" s="47" t="n"/>
      <c r="K731" s="50">
        <f>IF(AND(H731="",I731="",COUNTIF('Zmiany planu'!$C$4:$C$1000,$A731)=0),"",1+COUNTIF('Zmiany planu'!$C$4:$C$1000,$A731))</f>
        <v/>
      </c>
      <c r="L731" s="51">
        <f>IF(COUNTIF('Zmiany planu'!$C$4:$C$1000,$A731)=0,IF(H731="","",H731),INDEX('Zmiany planu'!$G$4:$G$1000,MATCH(INT($A731)&amp;"#"&amp;COUNTIF('Zmiany planu'!$C$4:$C$1000,$A731),'Zmiany planu'!$L$4:$L$1000,0))&amp;"")</f>
        <v/>
      </c>
      <c r="M731" s="52">
        <f>IF(COUNTIF('Zmiany planu'!$C$4:$C$1000,$A731)=0,IF(I731="","",I731),IF(INDEX('Zmiany planu'!$H$4:$H$1000,MATCH(INT($A731)&amp;"#"&amp;COUNTIF('Zmiany planu'!$C$4:$C$1000,$A731),'Zmiany planu'!$L$4:$L$1000,0))="",0,INDEX('Zmiany planu'!$H$4:$H$1000,MATCH(INT($A731)&amp;"#"&amp;COUNTIF('Zmiany planu'!$C$4:$C$1000,$A731),'Zmiany planu'!$L$4:$L$1000,0))))</f>
        <v/>
      </c>
      <c r="N731" s="53" t="n"/>
      <c r="O731" s="53" t="n"/>
      <c r="P731" s="54" t="n"/>
      <c r="Q731" s="55" t="n"/>
      <c r="R731" s="56">
        <f>IF(AND(N(P731)&gt;0,N(Q731)&gt;0),Q731/P731,"")</f>
        <v/>
      </c>
      <c r="S731" s="53" t="n"/>
      <c r="T731" s="53" t="n"/>
      <c r="U731" s="44">
        <f>IF(OR(N(S731)=0,N('Ustawienia'!$B$19)=0),"",IFERROR("Z"&amp;MATCH(S731,'Ustawienia'!$C$23:$C$27,1),"&lt;Z1"))</f>
        <v/>
      </c>
      <c r="V731" s="53" t="n"/>
      <c r="W731" s="44">
        <f>IF(AND(N(V731)&gt;0,N(Q731)&gt;0),ROUND(V731*Q731*1440,0),"")</f>
        <v/>
      </c>
      <c r="X731" s="53" t="n"/>
      <c r="Y731" s="53" t="n"/>
      <c r="Z731" s="53" t="n"/>
      <c r="AA731" s="57" t="n"/>
      <c r="AB731" s="53" t="n"/>
      <c r="AC731" s="58" t="n"/>
      <c r="AD731" s="57" t="n"/>
      <c r="AE731" s="53" t="n"/>
      <c r="AF731" s="58" t="n"/>
      <c r="AG731" s="53" t="n"/>
      <c r="AH731" s="58" t="n"/>
      <c r="AI731" s="58" t="n"/>
      <c r="AJ731" s="48" t="n"/>
    </row>
    <row r="732" outlineLevel="1">
      <c r="A732" s="43" t="n">
        <v>46968</v>
      </c>
      <c r="B732" s="44">
        <f>CHOOSE(WEEKDAY(A732,2),"pon","wt","śr","czw","pt","sob","ndz")</f>
        <v/>
      </c>
      <c r="C732" s="45">
        <f>A732-WEEKDAY(A732,2)+1</f>
        <v/>
      </c>
      <c r="D732" s="44">
        <f>YEAR(A732)&amp;"-"&amp;TEXT(MONTH(A732),"00")</f>
        <v/>
      </c>
      <c r="E732" s="46" t="n"/>
      <c r="F732" s="46" t="n"/>
      <c r="G732" s="47" t="n"/>
      <c r="H732" s="48" t="n"/>
      <c r="I732" s="49" t="n"/>
      <c r="J732" s="47" t="n"/>
      <c r="K732" s="50">
        <f>IF(AND(H732="",I732="",COUNTIF('Zmiany planu'!$C$4:$C$1000,$A732)=0),"",1+COUNTIF('Zmiany planu'!$C$4:$C$1000,$A732))</f>
        <v/>
      </c>
      <c r="L732" s="51">
        <f>IF(COUNTIF('Zmiany planu'!$C$4:$C$1000,$A732)=0,IF(H732="","",H732),INDEX('Zmiany planu'!$G$4:$G$1000,MATCH(INT($A732)&amp;"#"&amp;COUNTIF('Zmiany planu'!$C$4:$C$1000,$A732),'Zmiany planu'!$L$4:$L$1000,0))&amp;"")</f>
        <v/>
      </c>
      <c r="M732" s="52">
        <f>IF(COUNTIF('Zmiany planu'!$C$4:$C$1000,$A732)=0,IF(I732="","",I732),IF(INDEX('Zmiany planu'!$H$4:$H$1000,MATCH(INT($A732)&amp;"#"&amp;COUNTIF('Zmiany planu'!$C$4:$C$1000,$A732),'Zmiany planu'!$L$4:$L$1000,0))="",0,INDEX('Zmiany planu'!$H$4:$H$1000,MATCH(INT($A732)&amp;"#"&amp;COUNTIF('Zmiany planu'!$C$4:$C$1000,$A732),'Zmiany planu'!$L$4:$L$1000,0))))</f>
        <v/>
      </c>
      <c r="N732" s="53" t="n"/>
      <c r="O732" s="53" t="n"/>
      <c r="P732" s="54" t="n"/>
      <c r="Q732" s="55" t="n"/>
      <c r="R732" s="56">
        <f>IF(AND(N(P732)&gt;0,N(Q732)&gt;0),Q732/P732,"")</f>
        <v/>
      </c>
      <c r="S732" s="53" t="n"/>
      <c r="T732" s="53" t="n"/>
      <c r="U732" s="44">
        <f>IF(OR(N(S732)=0,N('Ustawienia'!$B$19)=0),"",IFERROR("Z"&amp;MATCH(S732,'Ustawienia'!$C$23:$C$27,1),"&lt;Z1"))</f>
        <v/>
      </c>
      <c r="V732" s="53" t="n"/>
      <c r="W732" s="44">
        <f>IF(AND(N(V732)&gt;0,N(Q732)&gt;0),ROUND(V732*Q732*1440,0),"")</f>
        <v/>
      </c>
      <c r="X732" s="53" t="n"/>
      <c r="Y732" s="53" t="n"/>
      <c r="Z732" s="53" t="n"/>
      <c r="AA732" s="57" t="n"/>
      <c r="AB732" s="53" t="n"/>
      <c r="AC732" s="58" t="n"/>
      <c r="AD732" s="57" t="n"/>
      <c r="AE732" s="53" t="n"/>
      <c r="AF732" s="58" t="n"/>
      <c r="AG732" s="53" t="n"/>
      <c r="AH732" s="58" t="n"/>
      <c r="AI732" s="58" t="n"/>
      <c r="AJ732" s="48" t="n"/>
    </row>
    <row r="733" outlineLevel="1">
      <c r="A733" s="43" t="n">
        <v>46969</v>
      </c>
      <c r="B733" s="44">
        <f>CHOOSE(WEEKDAY(A733,2),"pon","wt","śr","czw","pt","sob","ndz")</f>
        <v/>
      </c>
      <c r="C733" s="45">
        <f>A733-WEEKDAY(A733,2)+1</f>
        <v/>
      </c>
      <c r="D733" s="44">
        <f>YEAR(A733)&amp;"-"&amp;TEXT(MONTH(A733),"00")</f>
        <v/>
      </c>
      <c r="E733" s="46" t="n"/>
      <c r="F733" s="46" t="n"/>
      <c r="G733" s="47" t="n"/>
      <c r="H733" s="48" t="n"/>
      <c r="I733" s="49" t="n"/>
      <c r="J733" s="47" t="n"/>
      <c r="K733" s="50">
        <f>IF(AND(H733="",I733="",COUNTIF('Zmiany planu'!$C$4:$C$1000,$A733)=0),"",1+COUNTIF('Zmiany planu'!$C$4:$C$1000,$A733))</f>
        <v/>
      </c>
      <c r="L733" s="51">
        <f>IF(COUNTIF('Zmiany planu'!$C$4:$C$1000,$A733)=0,IF(H733="","",H733),INDEX('Zmiany planu'!$G$4:$G$1000,MATCH(INT($A733)&amp;"#"&amp;COUNTIF('Zmiany planu'!$C$4:$C$1000,$A733),'Zmiany planu'!$L$4:$L$1000,0))&amp;"")</f>
        <v/>
      </c>
      <c r="M733" s="52">
        <f>IF(COUNTIF('Zmiany planu'!$C$4:$C$1000,$A733)=0,IF(I733="","",I733),IF(INDEX('Zmiany planu'!$H$4:$H$1000,MATCH(INT($A733)&amp;"#"&amp;COUNTIF('Zmiany planu'!$C$4:$C$1000,$A733),'Zmiany planu'!$L$4:$L$1000,0))="",0,INDEX('Zmiany planu'!$H$4:$H$1000,MATCH(INT($A733)&amp;"#"&amp;COUNTIF('Zmiany planu'!$C$4:$C$1000,$A733),'Zmiany planu'!$L$4:$L$1000,0))))</f>
        <v/>
      </c>
      <c r="N733" s="53" t="n"/>
      <c r="O733" s="53" t="n"/>
      <c r="P733" s="54" t="n"/>
      <c r="Q733" s="55" t="n"/>
      <c r="R733" s="56">
        <f>IF(AND(N(P733)&gt;0,N(Q733)&gt;0),Q733/P733,"")</f>
        <v/>
      </c>
      <c r="S733" s="53" t="n"/>
      <c r="T733" s="53" t="n"/>
      <c r="U733" s="44">
        <f>IF(OR(N(S733)=0,N('Ustawienia'!$B$19)=0),"",IFERROR("Z"&amp;MATCH(S733,'Ustawienia'!$C$23:$C$27,1),"&lt;Z1"))</f>
        <v/>
      </c>
      <c r="V733" s="53" t="n"/>
      <c r="W733" s="44">
        <f>IF(AND(N(V733)&gt;0,N(Q733)&gt;0),ROUND(V733*Q733*1440,0),"")</f>
        <v/>
      </c>
      <c r="X733" s="53" t="n"/>
      <c r="Y733" s="53" t="n"/>
      <c r="Z733" s="53" t="n"/>
      <c r="AA733" s="57" t="n"/>
      <c r="AB733" s="53" t="n"/>
      <c r="AC733" s="58" t="n"/>
      <c r="AD733" s="57" t="n"/>
      <c r="AE733" s="53" t="n"/>
      <c r="AF733" s="58" t="n"/>
      <c r="AG733" s="53" t="n"/>
      <c r="AH733" s="58" t="n"/>
      <c r="AI733" s="58" t="n"/>
      <c r="AJ733" s="48" t="n"/>
    </row>
    <row r="734" outlineLevel="1">
      <c r="A734" s="43" t="n">
        <v>46970</v>
      </c>
      <c r="B734" s="44">
        <f>CHOOSE(WEEKDAY(A734,2),"pon","wt","śr","czw","pt","sob","ndz")</f>
        <v/>
      </c>
      <c r="C734" s="45">
        <f>A734-WEEKDAY(A734,2)+1</f>
        <v/>
      </c>
      <c r="D734" s="44">
        <f>YEAR(A734)&amp;"-"&amp;TEXT(MONTH(A734),"00")</f>
        <v/>
      </c>
      <c r="E734" s="46" t="n"/>
      <c r="F734" s="46" t="n"/>
      <c r="G734" s="47" t="n"/>
      <c r="H734" s="48" t="n"/>
      <c r="I734" s="49" t="n"/>
      <c r="J734" s="47" t="n"/>
      <c r="K734" s="50">
        <f>IF(AND(H734="",I734="",COUNTIF('Zmiany planu'!$C$4:$C$1000,$A734)=0),"",1+COUNTIF('Zmiany planu'!$C$4:$C$1000,$A734))</f>
        <v/>
      </c>
      <c r="L734" s="51">
        <f>IF(COUNTIF('Zmiany planu'!$C$4:$C$1000,$A734)=0,IF(H734="","",H734),INDEX('Zmiany planu'!$G$4:$G$1000,MATCH(INT($A734)&amp;"#"&amp;COUNTIF('Zmiany planu'!$C$4:$C$1000,$A734),'Zmiany planu'!$L$4:$L$1000,0))&amp;"")</f>
        <v/>
      </c>
      <c r="M734" s="52">
        <f>IF(COUNTIF('Zmiany planu'!$C$4:$C$1000,$A734)=0,IF(I734="","",I734),IF(INDEX('Zmiany planu'!$H$4:$H$1000,MATCH(INT($A734)&amp;"#"&amp;COUNTIF('Zmiany planu'!$C$4:$C$1000,$A734),'Zmiany planu'!$L$4:$L$1000,0))="",0,INDEX('Zmiany planu'!$H$4:$H$1000,MATCH(INT($A734)&amp;"#"&amp;COUNTIF('Zmiany planu'!$C$4:$C$1000,$A734),'Zmiany planu'!$L$4:$L$1000,0))))</f>
        <v/>
      </c>
      <c r="N734" s="53" t="n"/>
      <c r="O734" s="53" t="n"/>
      <c r="P734" s="54" t="n"/>
      <c r="Q734" s="55" t="n"/>
      <c r="R734" s="56">
        <f>IF(AND(N(P734)&gt;0,N(Q734)&gt;0),Q734/P734,"")</f>
        <v/>
      </c>
      <c r="S734" s="53" t="n"/>
      <c r="T734" s="53" t="n"/>
      <c r="U734" s="44">
        <f>IF(OR(N(S734)=0,N('Ustawienia'!$B$19)=0),"",IFERROR("Z"&amp;MATCH(S734,'Ustawienia'!$C$23:$C$27,1),"&lt;Z1"))</f>
        <v/>
      </c>
      <c r="V734" s="53" t="n"/>
      <c r="W734" s="44">
        <f>IF(AND(N(V734)&gt;0,N(Q734)&gt;0),ROUND(V734*Q734*1440,0),"")</f>
        <v/>
      </c>
      <c r="X734" s="53" t="n"/>
      <c r="Y734" s="53" t="n"/>
      <c r="Z734" s="53" t="n"/>
      <c r="AA734" s="57" t="n"/>
      <c r="AB734" s="53" t="n"/>
      <c r="AC734" s="58" t="n"/>
      <c r="AD734" s="57" t="n"/>
      <c r="AE734" s="53" t="n"/>
      <c r="AF734" s="58" t="n"/>
      <c r="AG734" s="53" t="n"/>
      <c r="AH734" s="58" t="n"/>
      <c r="AI734" s="58" t="n"/>
      <c r="AJ734" s="48" t="n"/>
    </row>
    <row r="735" outlineLevel="1">
      <c r="A735" s="59" t="n">
        <v>46971</v>
      </c>
      <c r="B735" s="60">
        <f>CHOOSE(WEEKDAY(A735,2),"pon","wt","śr","czw","pt","sob","ndz")</f>
        <v/>
      </c>
      <c r="C735" s="61">
        <f>A735-WEEKDAY(A735,2)+1</f>
        <v/>
      </c>
      <c r="D735" s="60">
        <f>YEAR(A735)&amp;"-"&amp;TEXT(MONTH(A735),"00")</f>
        <v/>
      </c>
      <c r="E735" s="62">
        <f>SUMIFS($M$4:$M$1200,$C$4:$C$1200,$C735)</f>
        <v/>
      </c>
      <c r="F735" s="62">
        <f>SUMIFS($P$4:$P$1200,$C$4:$C$1200,$C735)</f>
        <v/>
      </c>
      <c r="G735" s="63" t="n"/>
      <c r="H735" s="64" t="n"/>
      <c r="I735" s="65" t="n"/>
      <c r="J735" s="63" t="n"/>
      <c r="K735" s="66">
        <f>IF(AND(H735="",I735="",COUNTIF('Zmiany planu'!$C$4:$C$1000,$A735)=0),"",1+COUNTIF('Zmiany planu'!$C$4:$C$1000,$A735))</f>
        <v/>
      </c>
      <c r="L735" s="67">
        <f>IF(COUNTIF('Zmiany planu'!$C$4:$C$1000,$A735)=0,IF(H735="","",H735),INDEX('Zmiany planu'!$G$4:$G$1000,MATCH(INT($A735)&amp;"#"&amp;COUNTIF('Zmiany planu'!$C$4:$C$1000,$A735),'Zmiany planu'!$L$4:$L$1000,0))&amp;"")</f>
        <v/>
      </c>
      <c r="M735" s="68">
        <f>IF(COUNTIF('Zmiany planu'!$C$4:$C$1000,$A735)=0,IF(I735="","",I735),IF(INDEX('Zmiany planu'!$H$4:$H$1000,MATCH(INT($A735)&amp;"#"&amp;COUNTIF('Zmiany planu'!$C$4:$C$1000,$A735),'Zmiany planu'!$L$4:$L$1000,0))="",0,INDEX('Zmiany planu'!$H$4:$H$1000,MATCH(INT($A735)&amp;"#"&amp;COUNTIF('Zmiany planu'!$C$4:$C$1000,$A735),'Zmiany planu'!$L$4:$L$1000,0))))</f>
        <v/>
      </c>
      <c r="N735" s="69" t="n"/>
      <c r="O735" s="69" t="n"/>
      <c r="P735" s="70" t="n"/>
      <c r="Q735" s="71" t="n"/>
      <c r="R735" s="72">
        <f>IF(AND(N(P735)&gt;0,N(Q735)&gt;0),Q735/P735,"")</f>
        <v/>
      </c>
      <c r="S735" s="69" t="n"/>
      <c r="T735" s="69" t="n"/>
      <c r="U735" s="60">
        <f>IF(OR(N(S735)=0,N('Ustawienia'!$B$19)=0),"",IFERROR("Z"&amp;MATCH(S735,'Ustawienia'!$C$23:$C$27,1),"&lt;Z1"))</f>
        <v/>
      </c>
      <c r="V735" s="69" t="n"/>
      <c r="W735" s="60">
        <f>IF(AND(N(V735)&gt;0,N(Q735)&gt;0),ROUND(V735*Q735*1440,0),"")</f>
        <v/>
      </c>
      <c r="X735" s="69" t="n"/>
      <c r="Y735" s="69" t="n"/>
      <c r="Z735" s="69" t="n"/>
      <c r="AA735" s="73" t="n"/>
      <c r="AB735" s="69" t="n"/>
      <c r="AC735" s="74" t="n"/>
      <c r="AD735" s="73" t="n"/>
      <c r="AE735" s="69" t="n"/>
      <c r="AF735" s="74" t="n"/>
      <c r="AG735" s="69" t="n"/>
      <c r="AH735" s="74" t="n"/>
      <c r="AI735" s="74" t="n"/>
      <c r="AJ735" s="64" t="n"/>
    </row>
    <row r="736" outlineLevel="1">
      <c r="A736" s="43" t="n">
        <v>46972</v>
      </c>
      <c r="B736" s="44">
        <f>CHOOSE(WEEKDAY(A736,2),"pon","wt","śr","czw","pt","sob","ndz")</f>
        <v/>
      </c>
      <c r="C736" s="45">
        <f>A736-WEEKDAY(A736,2)+1</f>
        <v/>
      </c>
      <c r="D736" s="44">
        <f>YEAR(A736)&amp;"-"&amp;TEXT(MONTH(A736),"00")</f>
        <v/>
      </c>
      <c r="E736" s="46" t="n"/>
      <c r="F736" s="46" t="n"/>
      <c r="G736" s="47" t="n"/>
      <c r="H736" s="48" t="n"/>
      <c r="I736" s="49" t="n"/>
      <c r="J736" s="47" t="n"/>
      <c r="K736" s="50">
        <f>IF(AND(H736="",I736="",COUNTIF('Zmiany planu'!$C$4:$C$1000,$A736)=0),"",1+COUNTIF('Zmiany planu'!$C$4:$C$1000,$A736))</f>
        <v/>
      </c>
      <c r="L736" s="51">
        <f>IF(COUNTIF('Zmiany planu'!$C$4:$C$1000,$A736)=0,IF(H736="","",H736),INDEX('Zmiany planu'!$G$4:$G$1000,MATCH(INT($A736)&amp;"#"&amp;COUNTIF('Zmiany planu'!$C$4:$C$1000,$A736),'Zmiany planu'!$L$4:$L$1000,0))&amp;"")</f>
        <v/>
      </c>
      <c r="M736" s="52">
        <f>IF(COUNTIF('Zmiany planu'!$C$4:$C$1000,$A736)=0,IF(I736="","",I736),IF(INDEX('Zmiany planu'!$H$4:$H$1000,MATCH(INT($A736)&amp;"#"&amp;COUNTIF('Zmiany planu'!$C$4:$C$1000,$A736),'Zmiany planu'!$L$4:$L$1000,0))="",0,INDEX('Zmiany planu'!$H$4:$H$1000,MATCH(INT($A736)&amp;"#"&amp;COUNTIF('Zmiany planu'!$C$4:$C$1000,$A736),'Zmiany planu'!$L$4:$L$1000,0))))</f>
        <v/>
      </c>
      <c r="N736" s="53" t="n"/>
      <c r="O736" s="53" t="n"/>
      <c r="P736" s="54" t="n"/>
      <c r="Q736" s="55" t="n"/>
      <c r="R736" s="56">
        <f>IF(AND(N(P736)&gt;0,N(Q736)&gt;0),Q736/P736,"")</f>
        <v/>
      </c>
      <c r="S736" s="53" t="n"/>
      <c r="T736" s="53" t="n"/>
      <c r="U736" s="44">
        <f>IF(OR(N(S736)=0,N('Ustawienia'!$B$19)=0),"",IFERROR("Z"&amp;MATCH(S736,'Ustawienia'!$C$23:$C$27,1),"&lt;Z1"))</f>
        <v/>
      </c>
      <c r="V736" s="53" t="n"/>
      <c r="W736" s="44">
        <f>IF(AND(N(V736)&gt;0,N(Q736)&gt;0),ROUND(V736*Q736*1440,0),"")</f>
        <v/>
      </c>
      <c r="X736" s="53" t="n"/>
      <c r="Y736" s="53" t="n"/>
      <c r="Z736" s="53" t="n"/>
      <c r="AA736" s="57" t="n"/>
      <c r="AB736" s="53" t="n"/>
      <c r="AC736" s="58" t="n"/>
      <c r="AD736" s="57" t="n"/>
      <c r="AE736" s="53" t="n"/>
      <c r="AF736" s="58" t="n"/>
      <c r="AG736" s="53" t="n"/>
      <c r="AH736" s="58" t="n"/>
      <c r="AI736" s="58" t="n"/>
      <c r="AJ736" s="48" t="n"/>
    </row>
    <row r="737" outlineLevel="1">
      <c r="A737" s="43" t="n">
        <v>46973</v>
      </c>
      <c r="B737" s="44">
        <f>CHOOSE(WEEKDAY(A737,2),"pon","wt","śr","czw","pt","sob","ndz")</f>
        <v/>
      </c>
      <c r="C737" s="45">
        <f>A737-WEEKDAY(A737,2)+1</f>
        <v/>
      </c>
      <c r="D737" s="44">
        <f>YEAR(A737)&amp;"-"&amp;TEXT(MONTH(A737),"00")</f>
        <v/>
      </c>
      <c r="E737" s="46" t="n"/>
      <c r="F737" s="46" t="n"/>
      <c r="G737" s="47" t="n"/>
      <c r="H737" s="48" t="n"/>
      <c r="I737" s="49" t="n"/>
      <c r="J737" s="47" t="n"/>
      <c r="K737" s="50">
        <f>IF(AND(H737="",I737="",COUNTIF('Zmiany planu'!$C$4:$C$1000,$A737)=0),"",1+COUNTIF('Zmiany planu'!$C$4:$C$1000,$A737))</f>
        <v/>
      </c>
      <c r="L737" s="51">
        <f>IF(COUNTIF('Zmiany planu'!$C$4:$C$1000,$A737)=0,IF(H737="","",H737),INDEX('Zmiany planu'!$G$4:$G$1000,MATCH(INT($A737)&amp;"#"&amp;COUNTIF('Zmiany planu'!$C$4:$C$1000,$A737),'Zmiany planu'!$L$4:$L$1000,0))&amp;"")</f>
        <v/>
      </c>
      <c r="M737" s="52">
        <f>IF(COUNTIF('Zmiany planu'!$C$4:$C$1000,$A737)=0,IF(I737="","",I737),IF(INDEX('Zmiany planu'!$H$4:$H$1000,MATCH(INT($A737)&amp;"#"&amp;COUNTIF('Zmiany planu'!$C$4:$C$1000,$A737),'Zmiany planu'!$L$4:$L$1000,0))="",0,INDEX('Zmiany planu'!$H$4:$H$1000,MATCH(INT($A737)&amp;"#"&amp;COUNTIF('Zmiany planu'!$C$4:$C$1000,$A737),'Zmiany planu'!$L$4:$L$1000,0))))</f>
        <v/>
      </c>
      <c r="N737" s="53" t="n"/>
      <c r="O737" s="53" t="n"/>
      <c r="P737" s="54" t="n"/>
      <c r="Q737" s="55" t="n"/>
      <c r="R737" s="56">
        <f>IF(AND(N(P737)&gt;0,N(Q737)&gt;0),Q737/P737,"")</f>
        <v/>
      </c>
      <c r="S737" s="53" t="n"/>
      <c r="T737" s="53" t="n"/>
      <c r="U737" s="44">
        <f>IF(OR(N(S737)=0,N('Ustawienia'!$B$19)=0),"",IFERROR("Z"&amp;MATCH(S737,'Ustawienia'!$C$23:$C$27,1),"&lt;Z1"))</f>
        <v/>
      </c>
      <c r="V737" s="53" t="n"/>
      <c r="W737" s="44">
        <f>IF(AND(N(V737)&gt;0,N(Q737)&gt;0),ROUND(V737*Q737*1440,0),"")</f>
        <v/>
      </c>
      <c r="X737" s="53" t="n"/>
      <c r="Y737" s="53" t="n"/>
      <c r="Z737" s="53" t="n"/>
      <c r="AA737" s="57" t="n"/>
      <c r="AB737" s="53" t="n"/>
      <c r="AC737" s="58" t="n"/>
      <c r="AD737" s="57" t="n"/>
      <c r="AE737" s="53" t="n"/>
      <c r="AF737" s="58" t="n"/>
      <c r="AG737" s="53" t="n"/>
      <c r="AH737" s="58" t="n"/>
      <c r="AI737" s="58" t="n"/>
      <c r="AJ737" s="48" t="n"/>
    </row>
    <row r="738" outlineLevel="1">
      <c r="A738" s="43" t="n">
        <v>46974</v>
      </c>
      <c r="B738" s="44">
        <f>CHOOSE(WEEKDAY(A738,2),"pon","wt","śr","czw","pt","sob","ndz")</f>
        <v/>
      </c>
      <c r="C738" s="45">
        <f>A738-WEEKDAY(A738,2)+1</f>
        <v/>
      </c>
      <c r="D738" s="44">
        <f>YEAR(A738)&amp;"-"&amp;TEXT(MONTH(A738),"00")</f>
        <v/>
      </c>
      <c r="E738" s="46" t="n"/>
      <c r="F738" s="46" t="n"/>
      <c r="G738" s="47" t="n"/>
      <c r="H738" s="48" t="n"/>
      <c r="I738" s="49" t="n"/>
      <c r="J738" s="47" t="n"/>
      <c r="K738" s="50">
        <f>IF(AND(H738="",I738="",COUNTIF('Zmiany planu'!$C$4:$C$1000,$A738)=0),"",1+COUNTIF('Zmiany planu'!$C$4:$C$1000,$A738))</f>
        <v/>
      </c>
      <c r="L738" s="51">
        <f>IF(COUNTIF('Zmiany planu'!$C$4:$C$1000,$A738)=0,IF(H738="","",H738),INDEX('Zmiany planu'!$G$4:$G$1000,MATCH(INT($A738)&amp;"#"&amp;COUNTIF('Zmiany planu'!$C$4:$C$1000,$A738),'Zmiany planu'!$L$4:$L$1000,0))&amp;"")</f>
        <v/>
      </c>
      <c r="M738" s="52">
        <f>IF(COUNTIF('Zmiany planu'!$C$4:$C$1000,$A738)=0,IF(I738="","",I738),IF(INDEX('Zmiany planu'!$H$4:$H$1000,MATCH(INT($A738)&amp;"#"&amp;COUNTIF('Zmiany planu'!$C$4:$C$1000,$A738),'Zmiany planu'!$L$4:$L$1000,0))="",0,INDEX('Zmiany planu'!$H$4:$H$1000,MATCH(INT($A738)&amp;"#"&amp;COUNTIF('Zmiany planu'!$C$4:$C$1000,$A738),'Zmiany planu'!$L$4:$L$1000,0))))</f>
        <v/>
      </c>
      <c r="N738" s="53" t="n"/>
      <c r="O738" s="53" t="n"/>
      <c r="P738" s="54" t="n"/>
      <c r="Q738" s="55" t="n"/>
      <c r="R738" s="56">
        <f>IF(AND(N(P738)&gt;0,N(Q738)&gt;0),Q738/P738,"")</f>
        <v/>
      </c>
      <c r="S738" s="53" t="n"/>
      <c r="T738" s="53" t="n"/>
      <c r="U738" s="44">
        <f>IF(OR(N(S738)=0,N('Ustawienia'!$B$19)=0),"",IFERROR("Z"&amp;MATCH(S738,'Ustawienia'!$C$23:$C$27,1),"&lt;Z1"))</f>
        <v/>
      </c>
      <c r="V738" s="53" t="n"/>
      <c r="W738" s="44">
        <f>IF(AND(N(V738)&gt;0,N(Q738)&gt;0),ROUND(V738*Q738*1440,0),"")</f>
        <v/>
      </c>
      <c r="X738" s="53" t="n"/>
      <c r="Y738" s="53" t="n"/>
      <c r="Z738" s="53" t="n"/>
      <c r="AA738" s="57" t="n"/>
      <c r="AB738" s="53" t="n"/>
      <c r="AC738" s="58" t="n"/>
      <c r="AD738" s="57" t="n"/>
      <c r="AE738" s="53" t="n"/>
      <c r="AF738" s="58" t="n"/>
      <c r="AG738" s="53" t="n"/>
      <c r="AH738" s="58" t="n"/>
      <c r="AI738" s="58" t="n"/>
      <c r="AJ738" s="48" t="n"/>
    </row>
    <row r="739" outlineLevel="1">
      <c r="A739" s="43" t="n">
        <v>46975</v>
      </c>
      <c r="B739" s="44">
        <f>CHOOSE(WEEKDAY(A739,2),"pon","wt","śr","czw","pt","sob","ndz")</f>
        <v/>
      </c>
      <c r="C739" s="45">
        <f>A739-WEEKDAY(A739,2)+1</f>
        <v/>
      </c>
      <c r="D739" s="44">
        <f>YEAR(A739)&amp;"-"&amp;TEXT(MONTH(A739),"00")</f>
        <v/>
      </c>
      <c r="E739" s="46" t="n"/>
      <c r="F739" s="46" t="n"/>
      <c r="G739" s="47" t="n"/>
      <c r="H739" s="48" t="n"/>
      <c r="I739" s="49" t="n"/>
      <c r="J739" s="47" t="n"/>
      <c r="K739" s="50">
        <f>IF(AND(H739="",I739="",COUNTIF('Zmiany planu'!$C$4:$C$1000,$A739)=0),"",1+COUNTIF('Zmiany planu'!$C$4:$C$1000,$A739))</f>
        <v/>
      </c>
      <c r="L739" s="51">
        <f>IF(COUNTIF('Zmiany planu'!$C$4:$C$1000,$A739)=0,IF(H739="","",H739),INDEX('Zmiany planu'!$G$4:$G$1000,MATCH(INT($A739)&amp;"#"&amp;COUNTIF('Zmiany planu'!$C$4:$C$1000,$A739),'Zmiany planu'!$L$4:$L$1000,0))&amp;"")</f>
        <v/>
      </c>
      <c r="M739" s="52">
        <f>IF(COUNTIF('Zmiany planu'!$C$4:$C$1000,$A739)=0,IF(I739="","",I739),IF(INDEX('Zmiany planu'!$H$4:$H$1000,MATCH(INT($A739)&amp;"#"&amp;COUNTIF('Zmiany planu'!$C$4:$C$1000,$A739),'Zmiany planu'!$L$4:$L$1000,0))="",0,INDEX('Zmiany planu'!$H$4:$H$1000,MATCH(INT($A739)&amp;"#"&amp;COUNTIF('Zmiany planu'!$C$4:$C$1000,$A739),'Zmiany planu'!$L$4:$L$1000,0))))</f>
        <v/>
      </c>
      <c r="N739" s="53" t="n"/>
      <c r="O739" s="53" t="n"/>
      <c r="P739" s="54" t="n"/>
      <c r="Q739" s="55" t="n"/>
      <c r="R739" s="56">
        <f>IF(AND(N(P739)&gt;0,N(Q739)&gt;0),Q739/P739,"")</f>
        <v/>
      </c>
      <c r="S739" s="53" t="n"/>
      <c r="T739" s="53" t="n"/>
      <c r="U739" s="44">
        <f>IF(OR(N(S739)=0,N('Ustawienia'!$B$19)=0),"",IFERROR("Z"&amp;MATCH(S739,'Ustawienia'!$C$23:$C$27,1),"&lt;Z1"))</f>
        <v/>
      </c>
      <c r="V739" s="53" t="n"/>
      <c r="W739" s="44">
        <f>IF(AND(N(V739)&gt;0,N(Q739)&gt;0),ROUND(V739*Q739*1440,0),"")</f>
        <v/>
      </c>
      <c r="X739" s="53" t="n"/>
      <c r="Y739" s="53" t="n"/>
      <c r="Z739" s="53" t="n"/>
      <c r="AA739" s="57" t="n"/>
      <c r="AB739" s="53" t="n"/>
      <c r="AC739" s="58" t="n"/>
      <c r="AD739" s="57" t="n"/>
      <c r="AE739" s="53" t="n"/>
      <c r="AF739" s="58" t="n"/>
      <c r="AG739" s="53" t="n"/>
      <c r="AH739" s="58" t="n"/>
      <c r="AI739" s="58" t="n"/>
      <c r="AJ739" s="48" t="n"/>
    </row>
    <row r="740" outlineLevel="1">
      <c r="A740" s="43" t="n">
        <v>46976</v>
      </c>
      <c r="B740" s="44">
        <f>CHOOSE(WEEKDAY(A740,2),"pon","wt","śr","czw","pt","sob","ndz")</f>
        <v/>
      </c>
      <c r="C740" s="45">
        <f>A740-WEEKDAY(A740,2)+1</f>
        <v/>
      </c>
      <c r="D740" s="44">
        <f>YEAR(A740)&amp;"-"&amp;TEXT(MONTH(A740),"00")</f>
        <v/>
      </c>
      <c r="E740" s="46" t="n"/>
      <c r="F740" s="46" t="n"/>
      <c r="G740" s="47" t="n"/>
      <c r="H740" s="48" t="n"/>
      <c r="I740" s="49" t="n"/>
      <c r="J740" s="47" t="n"/>
      <c r="K740" s="50">
        <f>IF(AND(H740="",I740="",COUNTIF('Zmiany planu'!$C$4:$C$1000,$A740)=0),"",1+COUNTIF('Zmiany planu'!$C$4:$C$1000,$A740))</f>
        <v/>
      </c>
      <c r="L740" s="51">
        <f>IF(COUNTIF('Zmiany planu'!$C$4:$C$1000,$A740)=0,IF(H740="","",H740),INDEX('Zmiany planu'!$G$4:$G$1000,MATCH(INT($A740)&amp;"#"&amp;COUNTIF('Zmiany planu'!$C$4:$C$1000,$A740),'Zmiany planu'!$L$4:$L$1000,0))&amp;"")</f>
        <v/>
      </c>
      <c r="M740" s="52">
        <f>IF(COUNTIF('Zmiany planu'!$C$4:$C$1000,$A740)=0,IF(I740="","",I740),IF(INDEX('Zmiany planu'!$H$4:$H$1000,MATCH(INT($A740)&amp;"#"&amp;COUNTIF('Zmiany planu'!$C$4:$C$1000,$A740),'Zmiany planu'!$L$4:$L$1000,0))="",0,INDEX('Zmiany planu'!$H$4:$H$1000,MATCH(INT($A740)&amp;"#"&amp;COUNTIF('Zmiany planu'!$C$4:$C$1000,$A740),'Zmiany planu'!$L$4:$L$1000,0))))</f>
        <v/>
      </c>
      <c r="N740" s="53" t="n"/>
      <c r="O740" s="53" t="n"/>
      <c r="P740" s="54" t="n"/>
      <c r="Q740" s="55" t="n"/>
      <c r="R740" s="56">
        <f>IF(AND(N(P740)&gt;0,N(Q740)&gt;0),Q740/P740,"")</f>
        <v/>
      </c>
      <c r="S740" s="53" t="n"/>
      <c r="T740" s="53" t="n"/>
      <c r="U740" s="44">
        <f>IF(OR(N(S740)=0,N('Ustawienia'!$B$19)=0),"",IFERROR("Z"&amp;MATCH(S740,'Ustawienia'!$C$23:$C$27,1),"&lt;Z1"))</f>
        <v/>
      </c>
      <c r="V740" s="53" t="n"/>
      <c r="W740" s="44">
        <f>IF(AND(N(V740)&gt;0,N(Q740)&gt;0),ROUND(V740*Q740*1440,0),"")</f>
        <v/>
      </c>
      <c r="X740" s="53" t="n"/>
      <c r="Y740" s="53" t="n"/>
      <c r="Z740" s="53" t="n"/>
      <c r="AA740" s="57" t="n"/>
      <c r="AB740" s="53" t="n"/>
      <c r="AC740" s="58" t="n"/>
      <c r="AD740" s="57" t="n"/>
      <c r="AE740" s="53" t="n"/>
      <c r="AF740" s="58" t="n"/>
      <c r="AG740" s="53" t="n"/>
      <c r="AH740" s="58" t="n"/>
      <c r="AI740" s="58" t="n"/>
      <c r="AJ740" s="48" t="n"/>
    </row>
    <row r="741" outlineLevel="1">
      <c r="A741" s="43" t="n">
        <v>46977</v>
      </c>
      <c r="B741" s="44">
        <f>CHOOSE(WEEKDAY(A741,2),"pon","wt","śr","czw","pt","sob","ndz")</f>
        <v/>
      </c>
      <c r="C741" s="45">
        <f>A741-WEEKDAY(A741,2)+1</f>
        <v/>
      </c>
      <c r="D741" s="44">
        <f>YEAR(A741)&amp;"-"&amp;TEXT(MONTH(A741),"00")</f>
        <v/>
      </c>
      <c r="E741" s="46" t="n"/>
      <c r="F741" s="46" t="n"/>
      <c r="G741" s="47" t="n"/>
      <c r="H741" s="48" t="n"/>
      <c r="I741" s="49" t="n"/>
      <c r="J741" s="47" t="n"/>
      <c r="K741" s="50">
        <f>IF(AND(H741="",I741="",COUNTIF('Zmiany planu'!$C$4:$C$1000,$A741)=0),"",1+COUNTIF('Zmiany planu'!$C$4:$C$1000,$A741))</f>
        <v/>
      </c>
      <c r="L741" s="51">
        <f>IF(COUNTIF('Zmiany planu'!$C$4:$C$1000,$A741)=0,IF(H741="","",H741),INDEX('Zmiany planu'!$G$4:$G$1000,MATCH(INT($A741)&amp;"#"&amp;COUNTIF('Zmiany planu'!$C$4:$C$1000,$A741),'Zmiany planu'!$L$4:$L$1000,0))&amp;"")</f>
        <v/>
      </c>
      <c r="M741" s="52">
        <f>IF(COUNTIF('Zmiany planu'!$C$4:$C$1000,$A741)=0,IF(I741="","",I741),IF(INDEX('Zmiany planu'!$H$4:$H$1000,MATCH(INT($A741)&amp;"#"&amp;COUNTIF('Zmiany planu'!$C$4:$C$1000,$A741),'Zmiany planu'!$L$4:$L$1000,0))="",0,INDEX('Zmiany planu'!$H$4:$H$1000,MATCH(INT($A741)&amp;"#"&amp;COUNTIF('Zmiany planu'!$C$4:$C$1000,$A741),'Zmiany planu'!$L$4:$L$1000,0))))</f>
        <v/>
      </c>
      <c r="N741" s="53" t="n"/>
      <c r="O741" s="53" t="n"/>
      <c r="P741" s="54" t="n"/>
      <c r="Q741" s="55" t="n"/>
      <c r="R741" s="56">
        <f>IF(AND(N(P741)&gt;0,N(Q741)&gt;0),Q741/P741,"")</f>
        <v/>
      </c>
      <c r="S741" s="53" t="n"/>
      <c r="T741" s="53" t="n"/>
      <c r="U741" s="44">
        <f>IF(OR(N(S741)=0,N('Ustawienia'!$B$19)=0),"",IFERROR("Z"&amp;MATCH(S741,'Ustawienia'!$C$23:$C$27,1),"&lt;Z1"))</f>
        <v/>
      </c>
      <c r="V741" s="53" t="n"/>
      <c r="W741" s="44">
        <f>IF(AND(N(V741)&gt;0,N(Q741)&gt;0),ROUND(V741*Q741*1440,0),"")</f>
        <v/>
      </c>
      <c r="X741" s="53" t="n"/>
      <c r="Y741" s="53" t="n"/>
      <c r="Z741" s="53" t="n"/>
      <c r="AA741" s="57" t="n"/>
      <c r="AB741" s="53" t="n"/>
      <c r="AC741" s="58" t="n"/>
      <c r="AD741" s="57" t="n"/>
      <c r="AE741" s="53" t="n"/>
      <c r="AF741" s="58" t="n"/>
      <c r="AG741" s="53" t="n"/>
      <c r="AH741" s="58" t="n"/>
      <c r="AI741" s="58" t="n"/>
      <c r="AJ741" s="48" t="n"/>
    </row>
    <row r="742" outlineLevel="1">
      <c r="A742" s="59" t="n">
        <v>46978</v>
      </c>
      <c r="B742" s="60">
        <f>CHOOSE(WEEKDAY(A742,2),"pon","wt","śr","czw","pt","sob","ndz")</f>
        <v/>
      </c>
      <c r="C742" s="61">
        <f>A742-WEEKDAY(A742,2)+1</f>
        <v/>
      </c>
      <c r="D742" s="60">
        <f>YEAR(A742)&amp;"-"&amp;TEXT(MONTH(A742),"00")</f>
        <v/>
      </c>
      <c r="E742" s="62">
        <f>SUMIFS($M$4:$M$1200,$C$4:$C$1200,$C742)</f>
        <v/>
      </c>
      <c r="F742" s="62">
        <f>SUMIFS($P$4:$P$1200,$C$4:$C$1200,$C742)</f>
        <v/>
      </c>
      <c r="G742" s="63" t="n"/>
      <c r="H742" s="64" t="n"/>
      <c r="I742" s="65" t="n"/>
      <c r="J742" s="63" t="n"/>
      <c r="K742" s="66">
        <f>IF(AND(H742="",I742="",COUNTIF('Zmiany planu'!$C$4:$C$1000,$A742)=0),"",1+COUNTIF('Zmiany planu'!$C$4:$C$1000,$A742))</f>
        <v/>
      </c>
      <c r="L742" s="67">
        <f>IF(COUNTIF('Zmiany planu'!$C$4:$C$1000,$A742)=0,IF(H742="","",H742),INDEX('Zmiany planu'!$G$4:$G$1000,MATCH(INT($A742)&amp;"#"&amp;COUNTIF('Zmiany planu'!$C$4:$C$1000,$A742),'Zmiany planu'!$L$4:$L$1000,0))&amp;"")</f>
        <v/>
      </c>
      <c r="M742" s="68">
        <f>IF(COUNTIF('Zmiany planu'!$C$4:$C$1000,$A742)=0,IF(I742="","",I742),IF(INDEX('Zmiany planu'!$H$4:$H$1000,MATCH(INT($A742)&amp;"#"&amp;COUNTIF('Zmiany planu'!$C$4:$C$1000,$A742),'Zmiany planu'!$L$4:$L$1000,0))="",0,INDEX('Zmiany planu'!$H$4:$H$1000,MATCH(INT($A742)&amp;"#"&amp;COUNTIF('Zmiany planu'!$C$4:$C$1000,$A742),'Zmiany planu'!$L$4:$L$1000,0))))</f>
        <v/>
      </c>
      <c r="N742" s="69" t="n"/>
      <c r="O742" s="69" t="n"/>
      <c r="P742" s="70" t="n"/>
      <c r="Q742" s="71" t="n"/>
      <c r="R742" s="72">
        <f>IF(AND(N(P742)&gt;0,N(Q742)&gt;0),Q742/P742,"")</f>
        <v/>
      </c>
      <c r="S742" s="69" t="n"/>
      <c r="T742" s="69" t="n"/>
      <c r="U742" s="60">
        <f>IF(OR(N(S742)=0,N('Ustawienia'!$B$19)=0),"",IFERROR("Z"&amp;MATCH(S742,'Ustawienia'!$C$23:$C$27,1),"&lt;Z1"))</f>
        <v/>
      </c>
      <c r="V742" s="69" t="n"/>
      <c r="W742" s="60">
        <f>IF(AND(N(V742)&gt;0,N(Q742)&gt;0),ROUND(V742*Q742*1440,0),"")</f>
        <v/>
      </c>
      <c r="X742" s="69" t="n"/>
      <c r="Y742" s="69" t="n"/>
      <c r="Z742" s="69" t="n"/>
      <c r="AA742" s="73" t="n"/>
      <c r="AB742" s="69" t="n"/>
      <c r="AC742" s="74" t="n"/>
      <c r="AD742" s="73" t="n"/>
      <c r="AE742" s="69" t="n"/>
      <c r="AF742" s="74" t="n"/>
      <c r="AG742" s="69" t="n"/>
      <c r="AH742" s="74" t="n"/>
      <c r="AI742" s="74" t="n"/>
      <c r="AJ742" s="64" t="n"/>
    </row>
    <row r="743" outlineLevel="1">
      <c r="A743" s="43" t="n">
        <v>46979</v>
      </c>
      <c r="B743" s="44">
        <f>CHOOSE(WEEKDAY(A743,2),"pon","wt","śr","czw","pt","sob","ndz")</f>
        <v/>
      </c>
      <c r="C743" s="45">
        <f>A743-WEEKDAY(A743,2)+1</f>
        <v/>
      </c>
      <c r="D743" s="44">
        <f>YEAR(A743)&amp;"-"&amp;TEXT(MONTH(A743),"00")</f>
        <v/>
      </c>
      <c r="E743" s="46" t="n"/>
      <c r="F743" s="46" t="n"/>
      <c r="G743" s="47" t="n"/>
      <c r="H743" s="48" t="n"/>
      <c r="I743" s="49" t="n"/>
      <c r="J743" s="47" t="n"/>
      <c r="K743" s="50">
        <f>IF(AND(H743="",I743="",COUNTIF('Zmiany planu'!$C$4:$C$1000,$A743)=0),"",1+COUNTIF('Zmiany planu'!$C$4:$C$1000,$A743))</f>
        <v/>
      </c>
      <c r="L743" s="51">
        <f>IF(COUNTIF('Zmiany planu'!$C$4:$C$1000,$A743)=0,IF(H743="","",H743),INDEX('Zmiany planu'!$G$4:$G$1000,MATCH(INT($A743)&amp;"#"&amp;COUNTIF('Zmiany planu'!$C$4:$C$1000,$A743),'Zmiany planu'!$L$4:$L$1000,0))&amp;"")</f>
        <v/>
      </c>
      <c r="M743" s="52">
        <f>IF(COUNTIF('Zmiany planu'!$C$4:$C$1000,$A743)=0,IF(I743="","",I743),IF(INDEX('Zmiany planu'!$H$4:$H$1000,MATCH(INT($A743)&amp;"#"&amp;COUNTIF('Zmiany planu'!$C$4:$C$1000,$A743),'Zmiany planu'!$L$4:$L$1000,0))="",0,INDEX('Zmiany planu'!$H$4:$H$1000,MATCH(INT($A743)&amp;"#"&amp;COUNTIF('Zmiany planu'!$C$4:$C$1000,$A743),'Zmiany planu'!$L$4:$L$1000,0))))</f>
        <v/>
      </c>
      <c r="N743" s="53" t="n"/>
      <c r="O743" s="53" t="n"/>
      <c r="P743" s="54" t="n"/>
      <c r="Q743" s="55" t="n"/>
      <c r="R743" s="56">
        <f>IF(AND(N(P743)&gt;0,N(Q743)&gt;0),Q743/P743,"")</f>
        <v/>
      </c>
      <c r="S743" s="53" t="n"/>
      <c r="T743" s="53" t="n"/>
      <c r="U743" s="44">
        <f>IF(OR(N(S743)=0,N('Ustawienia'!$B$19)=0),"",IFERROR("Z"&amp;MATCH(S743,'Ustawienia'!$C$23:$C$27,1),"&lt;Z1"))</f>
        <v/>
      </c>
      <c r="V743" s="53" t="n"/>
      <c r="W743" s="44">
        <f>IF(AND(N(V743)&gt;0,N(Q743)&gt;0),ROUND(V743*Q743*1440,0),"")</f>
        <v/>
      </c>
      <c r="X743" s="53" t="n"/>
      <c r="Y743" s="53" t="n"/>
      <c r="Z743" s="53" t="n"/>
      <c r="AA743" s="57" t="n"/>
      <c r="AB743" s="53" t="n"/>
      <c r="AC743" s="58" t="n"/>
      <c r="AD743" s="57" t="n"/>
      <c r="AE743" s="53" t="n"/>
      <c r="AF743" s="58" t="n"/>
      <c r="AG743" s="53" t="n"/>
      <c r="AH743" s="58" t="n"/>
      <c r="AI743" s="58" t="n"/>
      <c r="AJ743" s="48" t="n"/>
    </row>
    <row r="744" outlineLevel="1">
      <c r="A744" s="43" t="n">
        <v>46980</v>
      </c>
      <c r="B744" s="44">
        <f>CHOOSE(WEEKDAY(A744,2),"pon","wt","śr","czw","pt","sob","ndz")</f>
        <v/>
      </c>
      <c r="C744" s="45">
        <f>A744-WEEKDAY(A744,2)+1</f>
        <v/>
      </c>
      <c r="D744" s="44">
        <f>YEAR(A744)&amp;"-"&amp;TEXT(MONTH(A744),"00")</f>
        <v/>
      </c>
      <c r="E744" s="46" t="n"/>
      <c r="F744" s="46" t="n"/>
      <c r="G744" s="47" t="n"/>
      <c r="H744" s="48" t="n"/>
      <c r="I744" s="49" t="n"/>
      <c r="J744" s="47" t="n"/>
      <c r="K744" s="50">
        <f>IF(AND(H744="",I744="",COUNTIF('Zmiany planu'!$C$4:$C$1000,$A744)=0),"",1+COUNTIF('Zmiany planu'!$C$4:$C$1000,$A744))</f>
        <v/>
      </c>
      <c r="L744" s="51">
        <f>IF(COUNTIF('Zmiany planu'!$C$4:$C$1000,$A744)=0,IF(H744="","",H744),INDEX('Zmiany planu'!$G$4:$G$1000,MATCH(INT($A744)&amp;"#"&amp;COUNTIF('Zmiany planu'!$C$4:$C$1000,$A744),'Zmiany planu'!$L$4:$L$1000,0))&amp;"")</f>
        <v/>
      </c>
      <c r="M744" s="52">
        <f>IF(COUNTIF('Zmiany planu'!$C$4:$C$1000,$A744)=0,IF(I744="","",I744),IF(INDEX('Zmiany planu'!$H$4:$H$1000,MATCH(INT($A744)&amp;"#"&amp;COUNTIF('Zmiany planu'!$C$4:$C$1000,$A744),'Zmiany planu'!$L$4:$L$1000,0))="",0,INDEX('Zmiany planu'!$H$4:$H$1000,MATCH(INT($A744)&amp;"#"&amp;COUNTIF('Zmiany planu'!$C$4:$C$1000,$A744),'Zmiany planu'!$L$4:$L$1000,0))))</f>
        <v/>
      </c>
      <c r="N744" s="53" t="n"/>
      <c r="O744" s="53" t="n"/>
      <c r="P744" s="54" t="n"/>
      <c r="Q744" s="55" t="n"/>
      <c r="R744" s="56">
        <f>IF(AND(N(P744)&gt;0,N(Q744)&gt;0),Q744/P744,"")</f>
        <v/>
      </c>
      <c r="S744" s="53" t="n"/>
      <c r="T744" s="53" t="n"/>
      <c r="U744" s="44">
        <f>IF(OR(N(S744)=0,N('Ustawienia'!$B$19)=0),"",IFERROR("Z"&amp;MATCH(S744,'Ustawienia'!$C$23:$C$27,1),"&lt;Z1"))</f>
        <v/>
      </c>
      <c r="V744" s="53" t="n"/>
      <c r="W744" s="44">
        <f>IF(AND(N(V744)&gt;0,N(Q744)&gt;0),ROUND(V744*Q744*1440,0),"")</f>
        <v/>
      </c>
      <c r="X744" s="53" t="n"/>
      <c r="Y744" s="53" t="n"/>
      <c r="Z744" s="53" t="n"/>
      <c r="AA744" s="57" t="n"/>
      <c r="AB744" s="53" t="n"/>
      <c r="AC744" s="58" t="n"/>
      <c r="AD744" s="57" t="n"/>
      <c r="AE744" s="53" t="n"/>
      <c r="AF744" s="58" t="n"/>
      <c r="AG744" s="53" t="n"/>
      <c r="AH744" s="58" t="n"/>
      <c r="AI744" s="58" t="n"/>
      <c r="AJ744" s="48" t="n"/>
    </row>
    <row r="745" outlineLevel="1">
      <c r="A745" s="43" t="n">
        <v>46981</v>
      </c>
      <c r="B745" s="44">
        <f>CHOOSE(WEEKDAY(A745,2),"pon","wt","śr","czw","pt","sob","ndz")</f>
        <v/>
      </c>
      <c r="C745" s="45">
        <f>A745-WEEKDAY(A745,2)+1</f>
        <v/>
      </c>
      <c r="D745" s="44">
        <f>YEAR(A745)&amp;"-"&amp;TEXT(MONTH(A745),"00")</f>
        <v/>
      </c>
      <c r="E745" s="46" t="n"/>
      <c r="F745" s="46" t="n"/>
      <c r="G745" s="47" t="n"/>
      <c r="H745" s="48" t="n"/>
      <c r="I745" s="49" t="n"/>
      <c r="J745" s="47" t="n"/>
      <c r="K745" s="50">
        <f>IF(AND(H745="",I745="",COUNTIF('Zmiany planu'!$C$4:$C$1000,$A745)=0),"",1+COUNTIF('Zmiany planu'!$C$4:$C$1000,$A745))</f>
        <v/>
      </c>
      <c r="L745" s="51">
        <f>IF(COUNTIF('Zmiany planu'!$C$4:$C$1000,$A745)=0,IF(H745="","",H745),INDEX('Zmiany planu'!$G$4:$G$1000,MATCH(INT($A745)&amp;"#"&amp;COUNTIF('Zmiany planu'!$C$4:$C$1000,$A745),'Zmiany planu'!$L$4:$L$1000,0))&amp;"")</f>
        <v/>
      </c>
      <c r="M745" s="52">
        <f>IF(COUNTIF('Zmiany planu'!$C$4:$C$1000,$A745)=0,IF(I745="","",I745),IF(INDEX('Zmiany planu'!$H$4:$H$1000,MATCH(INT($A745)&amp;"#"&amp;COUNTIF('Zmiany planu'!$C$4:$C$1000,$A745),'Zmiany planu'!$L$4:$L$1000,0))="",0,INDEX('Zmiany planu'!$H$4:$H$1000,MATCH(INT($A745)&amp;"#"&amp;COUNTIF('Zmiany planu'!$C$4:$C$1000,$A745),'Zmiany planu'!$L$4:$L$1000,0))))</f>
        <v/>
      </c>
      <c r="N745" s="53" t="n"/>
      <c r="O745" s="53" t="n"/>
      <c r="P745" s="54" t="n"/>
      <c r="Q745" s="55" t="n"/>
      <c r="R745" s="56">
        <f>IF(AND(N(P745)&gt;0,N(Q745)&gt;0),Q745/P745,"")</f>
        <v/>
      </c>
      <c r="S745" s="53" t="n"/>
      <c r="T745" s="53" t="n"/>
      <c r="U745" s="44">
        <f>IF(OR(N(S745)=0,N('Ustawienia'!$B$19)=0),"",IFERROR("Z"&amp;MATCH(S745,'Ustawienia'!$C$23:$C$27,1),"&lt;Z1"))</f>
        <v/>
      </c>
      <c r="V745" s="53" t="n"/>
      <c r="W745" s="44">
        <f>IF(AND(N(V745)&gt;0,N(Q745)&gt;0),ROUND(V745*Q745*1440,0),"")</f>
        <v/>
      </c>
      <c r="X745" s="53" t="n"/>
      <c r="Y745" s="53" t="n"/>
      <c r="Z745" s="53" t="n"/>
      <c r="AA745" s="57" t="n"/>
      <c r="AB745" s="53" t="n"/>
      <c r="AC745" s="58" t="n"/>
      <c r="AD745" s="57" t="n"/>
      <c r="AE745" s="53" t="n"/>
      <c r="AF745" s="58" t="n"/>
      <c r="AG745" s="53" t="n"/>
      <c r="AH745" s="58" t="n"/>
      <c r="AI745" s="58" t="n"/>
      <c r="AJ745" s="48" t="n"/>
    </row>
    <row r="746" outlineLevel="1">
      <c r="A746" s="43" t="n">
        <v>46982</v>
      </c>
      <c r="B746" s="44">
        <f>CHOOSE(WEEKDAY(A746,2),"pon","wt","śr","czw","pt","sob","ndz")</f>
        <v/>
      </c>
      <c r="C746" s="45">
        <f>A746-WEEKDAY(A746,2)+1</f>
        <v/>
      </c>
      <c r="D746" s="44">
        <f>YEAR(A746)&amp;"-"&amp;TEXT(MONTH(A746),"00")</f>
        <v/>
      </c>
      <c r="E746" s="46" t="n"/>
      <c r="F746" s="46" t="n"/>
      <c r="G746" s="47" t="n"/>
      <c r="H746" s="48" t="n"/>
      <c r="I746" s="49" t="n"/>
      <c r="J746" s="47" t="n"/>
      <c r="K746" s="50">
        <f>IF(AND(H746="",I746="",COUNTIF('Zmiany planu'!$C$4:$C$1000,$A746)=0),"",1+COUNTIF('Zmiany planu'!$C$4:$C$1000,$A746))</f>
        <v/>
      </c>
      <c r="L746" s="51">
        <f>IF(COUNTIF('Zmiany planu'!$C$4:$C$1000,$A746)=0,IF(H746="","",H746),INDEX('Zmiany planu'!$G$4:$G$1000,MATCH(INT($A746)&amp;"#"&amp;COUNTIF('Zmiany planu'!$C$4:$C$1000,$A746),'Zmiany planu'!$L$4:$L$1000,0))&amp;"")</f>
        <v/>
      </c>
      <c r="M746" s="52">
        <f>IF(COUNTIF('Zmiany planu'!$C$4:$C$1000,$A746)=0,IF(I746="","",I746),IF(INDEX('Zmiany planu'!$H$4:$H$1000,MATCH(INT($A746)&amp;"#"&amp;COUNTIF('Zmiany planu'!$C$4:$C$1000,$A746),'Zmiany planu'!$L$4:$L$1000,0))="",0,INDEX('Zmiany planu'!$H$4:$H$1000,MATCH(INT($A746)&amp;"#"&amp;COUNTIF('Zmiany planu'!$C$4:$C$1000,$A746),'Zmiany planu'!$L$4:$L$1000,0))))</f>
        <v/>
      </c>
      <c r="N746" s="53" t="n"/>
      <c r="O746" s="53" t="n"/>
      <c r="P746" s="54" t="n"/>
      <c r="Q746" s="55" t="n"/>
      <c r="R746" s="56">
        <f>IF(AND(N(P746)&gt;0,N(Q746)&gt;0),Q746/P746,"")</f>
        <v/>
      </c>
      <c r="S746" s="53" t="n"/>
      <c r="T746" s="53" t="n"/>
      <c r="U746" s="44">
        <f>IF(OR(N(S746)=0,N('Ustawienia'!$B$19)=0),"",IFERROR("Z"&amp;MATCH(S746,'Ustawienia'!$C$23:$C$27,1),"&lt;Z1"))</f>
        <v/>
      </c>
      <c r="V746" s="53" t="n"/>
      <c r="W746" s="44">
        <f>IF(AND(N(V746)&gt;0,N(Q746)&gt;0),ROUND(V746*Q746*1440,0),"")</f>
        <v/>
      </c>
      <c r="X746" s="53" t="n"/>
      <c r="Y746" s="53" t="n"/>
      <c r="Z746" s="53" t="n"/>
      <c r="AA746" s="57" t="n"/>
      <c r="AB746" s="53" t="n"/>
      <c r="AC746" s="58" t="n"/>
      <c r="AD746" s="57" t="n"/>
      <c r="AE746" s="53" t="n"/>
      <c r="AF746" s="58" t="n"/>
      <c r="AG746" s="53" t="n"/>
      <c r="AH746" s="58" t="n"/>
      <c r="AI746" s="58" t="n"/>
      <c r="AJ746" s="48" t="n"/>
    </row>
    <row r="747" outlineLevel="1">
      <c r="A747" s="43" t="n">
        <v>46983</v>
      </c>
      <c r="B747" s="44">
        <f>CHOOSE(WEEKDAY(A747,2),"pon","wt","śr","czw","pt","sob","ndz")</f>
        <v/>
      </c>
      <c r="C747" s="45">
        <f>A747-WEEKDAY(A747,2)+1</f>
        <v/>
      </c>
      <c r="D747" s="44">
        <f>YEAR(A747)&amp;"-"&amp;TEXT(MONTH(A747),"00")</f>
        <v/>
      </c>
      <c r="E747" s="46" t="n"/>
      <c r="F747" s="46" t="n"/>
      <c r="G747" s="47" t="n"/>
      <c r="H747" s="48" t="n"/>
      <c r="I747" s="49" t="n"/>
      <c r="J747" s="47" t="n"/>
      <c r="K747" s="50">
        <f>IF(AND(H747="",I747="",COUNTIF('Zmiany planu'!$C$4:$C$1000,$A747)=0),"",1+COUNTIF('Zmiany planu'!$C$4:$C$1000,$A747))</f>
        <v/>
      </c>
      <c r="L747" s="51">
        <f>IF(COUNTIF('Zmiany planu'!$C$4:$C$1000,$A747)=0,IF(H747="","",H747),INDEX('Zmiany planu'!$G$4:$G$1000,MATCH(INT($A747)&amp;"#"&amp;COUNTIF('Zmiany planu'!$C$4:$C$1000,$A747),'Zmiany planu'!$L$4:$L$1000,0))&amp;"")</f>
        <v/>
      </c>
      <c r="M747" s="52">
        <f>IF(COUNTIF('Zmiany planu'!$C$4:$C$1000,$A747)=0,IF(I747="","",I747),IF(INDEX('Zmiany planu'!$H$4:$H$1000,MATCH(INT($A747)&amp;"#"&amp;COUNTIF('Zmiany planu'!$C$4:$C$1000,$A747),'Zmiany planu'!$L$4:$L$1000,0))="",0,INDEX('Zmiany planu'!$H$4:$H$1000,MATCH(INT($A747)&amp;"#"&amp;COUNTIF('Zmiany planu'!$C$4:$C$1000,$A747),'Zmiany planu'!$L$4:$L$1000,0))))</f>
        <v/>
      </c>
      <c r="N747" s="53" t="n"/>
      <c r="O747" s="53" t="n"/>
      <c r="P747" s="54" t="n"/>
      <c r="Q747" s="55" t="n"/>
      <c r="R747" s="56">
        <f>IF(AND(N(P747)&gt;0,N(Q747)&gt;0),Q747/P747,"")</f>
        <v/>
      </c>
      <c r="S747" s="53" t="n"/>
      <c r="T747" s="53" t="n"/>
      <c r="U747" s="44">
        <f>IF(OR(N(S747)=0,N('Ustawienia'!$B$19)=0),"",IFERROR("Z"&amp;MATCH(S747,'Ustawienia'!$C$23:$C$27,1),"&lt;Z1"))</f>
        <v/>
      </c>
      <c r="V747" s="53" t="n"/>
      <c r="W747" s="44">
        <f>IF(AND(N(V747)&gt;0,N(Q747)&gt;0),ROUND(V747*Q747*1440,0),"")</f>
        <v/>
      </c>
      <c r="X747" s="53" t="n"/>
      <c r="Y747" s="53" t="n"/>
      <c r="Z747" s="53" t="n"/>
      <c r="AA747" s="57" t="n"/>
      <c r="AB747" s="53" t="n"/>
      <c r="AC747" s="58" t="n"/>
      <c r="AD747" s="57" t="n"/>
      <c r="AE747" s="53" t="n"/>
      <c r="AF747" s="58" t="n"/>
      <c r="AG747" s="53" t="n"/>
      <c r="AH747" s="58" t="n"/>
      <c r="AI747" s="58" t="n"/>
      <c r="AJ747" s="48" t="n"/>
    </row>
    <row r="748" outlineLevel="1">
      <c r="A748" s="43" t="n">
        <v>46984</v>
      </c>
      <c r="B748" s="44">
        <f>CHOOSE(WEEKDAY(A748,2),"pon","wt","śr","czw","pt","sob","ndz")</f>
        <v/>
      </c>
      <c r="C748" s="45">
        <f>A748-WEEKDAY(A748,2)+1</f>
        <v/>
      </c>
      <c r="D748" s="44">
        <f>YEAR(A748)&amp;"-"&amp;TEXT(MONTH(A748),"00")</f>
        <v/>
      </c>
      <c r="E748" s="46" t="n"/>
      <c r="F748" s="46" t="n"/>
      <c r="G748" s="47" t="n"/>
      <c r="H748" s="48" t="n"/>
      <c r="I748" s="49" t="n"/>
      <c r="J748" s="47" t="n"/>
      <c r="K748" s="50">
        <f>IF(AND(H748="",I748="",COUNTIF('Zmiany planu'!$C$4:$C$1000,$A748)=0),"",1+COUNTIF('Zmiany planu'!$C$4:$C$1000,$A748))</f>
        <v/>
      </c>
      <c r="L748" s="51">
        <f>IF(COUNTIF('Zmiany planu'!$C$4:$C$1000,$A748)=0,IF(H748="","",H748),INDEX('Zmiany planu'!$G$4:$G$1000,MATCH(INT($A748)&amp;"#"&amp;COUNTIF('Zmiany planu'!$C$4:$C$1000,$A748),'Zmiany planu'!$L$4:$L$1000,0))&amp;"")</f>
        <v/>
      </c>
      <c r="M748" s="52">
        <f>IF(COUNTIF('Zmiany planu'!$C$4:$C$1000,$A748)=0,IF(I748="","",I748),IF(INDEX('Zmiany planu'!$H$4:$H$1000,MATCH(INT($A748)&amp;"#"&amp;COUNTIF('Zmiany planu'!$C$4:$C$1000,$A748),'Zmiany planu'!$L$4:$L$1000,0))="",0,INDEX('Zmiany planu'!$H$4:$H$1000,MATCH(INT($A748)&amp;"#"&amp;COUNTIF('Zmiany planu'!$C$4:$C$1000,$A748),'Zmiany planu'!$L$4:$L$1000,0))))</f>
        <v/>
      </c>
      <c r="N748" s="53" t="n"/>
      <c r="O748" s="53" t="n"/>
      <c r="P748" s="54" t="n"/>
      <c r="Q748" s="55" t="n"/>
      <c r="R748" s="56">
        <f>IF(AND(N(P748)&gt;0,N(Q748)&gt;0),Q748/P748,"")</f>
        <v/>
      </c>
      <c r="S748" s="53" t="n"/>
      <c r="T748" s="53" t="n"/>
      <c r="U748" s="44">
        <f>IF(OR(N(S748)=0,N('Ustawienia'!$B$19)=0),"",IFERROR("Z"&amp;MATCH(S748,'Ustawienia'!$C$23:$C$27,1),"&lt;Z1"))</f>
        <v/>
      </c>
      <c r="V748" s="53" t="n"/>
      <c r="W748" s="44">
        <f>IF(AND(N(V748)&gt;0,N(Q748)&gt;0),ROUND(V748*Q748*1440,0),"")</f>
        <v/>
      </c>
      <c r="X748" s="53" t="n"/>
      <c r="Y748" s="53" t="n"/>
      <c r="Z748" s="53" t="n"/>
      <c r="AA748" s="57" t="n"/>
      <c r="AB748" s="53" t="n"/>
      <c r="AC748" s="58" t="n"/>
      <c r="AD748" s="57" t="n"/>
      <c r="AE748" s="53" t="n"/>
      <c r="AF748" s="58" t="n"/>
      <c r="AG748" s="53" t="n"/>
      <c r="AH748" s="58" t="n"/>
      <c r="AI748" s="58" t="n"/>
      <c r="AJ748" s="48" t="n"/>
    </row>
    <row r="749" outlineLevel="1">
      <c r="A749" s="59" t="n">
        <v>46985</v>
      </c>
      <c r="B749" s="60">
        <f>CHOOSE(WEEKDAY(A749,2),"pon","wt","śr","czw","pt","sob","ndz")</f>
        <v/>
      </c>
      <c r="C749" s="61">
        <f>A749-WEEKDAY(A749,2)+1</f>
        <v/>
      </c>
      <c r="D749" s="60">
        <f>YEAR(A749)&amp;"-"&amp;TEXT(MONTH(A749),"00")</f>
        <v/>
      </c>
      <c r="E749" s="62">
        <f>SUMIFS($M$4:$M$1200,$C$4:$C$1200,$C749)</f>
        <v/>
      </c>
      <c r="F749" s="62">
        <f>SUMIFS($P$4:$P$1200,$C$4:$C$1200,$C749)</f>
        <v/>
      </c>
      <c r="G749" s="63" t="n"/>
      <c r="H749" s="64" t="n"/>
      <c r="I749" s="65" t="n"/>
      <c r="J749" s="63" t="n"/>
      <c r="K749" s="66">
        <f>IF(AND(H749="",I749="",COUNTIF('Zmiany planu'!$C$4:$C$1000,$A749)=0),"",1+COUNTIF('Zmiany planu'!$C$4:$C$1000,$A749))</f>
        <v/>
      </c>
      <c r="L749" s="67">
        <f>IF(COUNTIF('Zmiany planu'!$C$4:$C$1000,$A749)=0,IF(H749="","",H749),INDEX('Zmiany planu'!$G$4:$G$1000,MATCH(INT($A749)&amp;"#"&amp;COUNTIF('Zmiany planu'!$C$4:$C$1000,$A749),'Zmiany planu'!$L$4:$L$1000,0))&amp;"")</f>
        <v/>
      </c>
      <c r="M749" s="68">
        <f>IF(COUNTIF('Zmiany planu'!$C$4:$C$1000,$A749)=0,IF(I749="","",I749),IF(INDEX('Zmiany planu'!$H$4:$H$1000,MATCH(INT($A749)&amp;"#"&amp;COUNTIF('Zmiany planu'!$C$4:$C$1000,$A749),'Zmiany planu'!$L$4:$L$1000,0))="",0,INDEX('Zmiany planu'!$H$4:$H$1000,MATCH(INT($A749)&amp;"#"&amp;COUNTIF('Zmiany planu'!$C$4:$C$1000,$A749),'Zmiany planu'!$L$4:$L$1000,0))))</f>
        <v/>
      </c>
      <c r="N749" s="69" t="n"/>
      <c r="O749" s="69" t="n"/>
      <c r="P749" s="70" t="n"/>
      <c r="Q749" s="71" t="n"/>
      <c r="R749" s="72">
        <f>IF(AND(N(P749)&gt;0,N(Q749)&gt;0),Q749/P749,"")</f>
        <v/>
      </c>
      <c r="S749" s="69" t="n"/>
      <c r="T749" s="69" t="n"/>
      <c r="U749" s="60">
        <f>IF(OR(N(S749)=0,N('Ustawienia'!$B$19)=0),"",IFERROR("Z"&amp;MATCH(S749,'Ustawienia'!$C$23:$C$27,1),"&lt;Z1"))</f>
        <v/>
      </c>
      <c r="V749" s="69" t="n"/>
      <c r="W749" s="60">
        <f>IF(AND(N(V749)&gt;0,N(Q749)&gt;0),ROUND(V749*Q749*1440,0),"")</f>
        <v/>
      </c>
      <c r="X749" s="69" t="n"/>
      <c r="Y749" s="69" t="n"/>
      <c r="Z749" s="69" t="n"/>
      <c r="AA749" s="73" t="n"/>
      <c r="AB749" s="69" t="n"/>
      <c r="AC749" s="74" t="n"/>
      <c r="AD749" s="73" t="n"/>
      <c r="AE749" s="69" t="n"/>
      <c r="AF749" s="74" t="n"/>
      <c r="AG749" s="69" t="n"/>
      <c r="AH749" s="74" t="n"/>
      <c r="AI749" s="74" t="n"/>
      <c r="AJ749" s="64" t="n"/>
    </row>
    <row r="750" outlineLevel="1">
      <c r="A750" s="43" t="n">
        <v>46986</v>
      </c>
      <c r="B750" s="44">
        <f>CHOOSE(WEEKDAY(A750,2),"pon","wt","śr","czw","pt","sob","ndz")</f>
        <v/>
      </c>
      <c r="C750" s="45">
        <f>A750-WEEKDAY(A750,2)+1</f>
        <v/>
      </c>
      <c r="D750" s="44">
        <f>YEAR(A750)&amp;"-"&amp;TEXT(MONTH(A750),"00")</f>
        <v/>
      </c>
      <c r="E750" s="46" t="n"/>
      <c r="F750" s="46" t="n"/>
      <c r="G750" s="47" t="n"/>
      <c r="H750" s="48" t="n"/>
      <c r="I750" s="49" t="n"/>
      <c r="J750" s="47" t="n"/>
      <c r="K750" s="50">
        <f>IF(AND(H750="",I750="",COUNTIF('Zmiany planu'!$C$4:$C$1000,$A750)=0),"",1+COUNTIF('Zmiany planu'!$C$4:$C$1000,$A750))</f>
        <v/>
      </c>
      <c r="L750" s="51">
        <f>IF(COUNTIF('Zmiany planu'!$C$4:$C$1000,$A750)=0,IF(H750="","",H750),INDEX('Zmiany planu'!$G$4:$G$1000,MATCH(INT($A750)&amp;"#"&amp;COUNTIF('Zmiany planu'!$C$4:$C$1000,$A750),'Zmiany planu'!$L$4:$L$1000,0))&amp;"")</f>
        <v/>
      </c>
      <c r="M750" s="52">
        <f>IF(COUNTIF('Zmiany planu'!$C$4:$C$1000,$A750)=0,IF(I750="","",I750),IF(INDEX('Zmiany planu'!$H$4:$H$1000,MATCH(INT($A750)&amp;"#"&amp;COUNTIF('Zmiany planu'!$C$4:$C$1000,$A750),'Zmiany planu'!$L$4:$L$1000,0))="",0,INDEX('Zmiany planu'!$H$4:$H$1000,MATCH(INT($A750)&amp;"#"&amp;COUNTIF('Zmiany planu'!$C$4:$C$1000,$A750),'Zmiany planu'!$L$4:$L$1000,0))))</f>
        <v/>
      </c>
      <c r="N750" s="53" t="n"/>
      <c r="O750" s="53" t="n"/>
      <c r="P750" s="54" t="n"/>
      <c r="Q750" s="55" t="n"/>
      <c r="R750" s="56">
        <f>IF(AND(N(P750)&gt;0,N(Q750)&gt;0),Q750/P750,"")</f>
        <v/>
      </c>
      <c r="S750" s="53" t="n"/>
      <c r="T750" s="53" t="n"/>
      <c r="U750" s="44">
        <f>IF(OR(N(S750)=0,N('Ustawienia'!$B$19)=0),"",IFERROR("Z"&amp;MATCH(S750,'Ustawienia'!$C$23:$C$27,1),"&lt;Z1"))</f>
        <v/>
      </c>
      <c r="V750" s="53" t="n"/>
      <c r="W750" s="44">
        <f>IF(AND(N(V750)&gt;0,N(Q750)&gt;0),ROUND(V750*Q750*1440,0),"")</f>
        <v/>
      </c>
      <c r="X750" s="53" t="n"/>
      <c r="Y750" s="53" t="n"/>
      <c r="Z750" s="53" t="n"/>
      <c r="AA750" s="57" t="n"/>
      <c r="AB750" s="53" t="n"/>
      <c r="AC750" s="58" t="n"/>
      <c r="AD750" s="57" t="n"/>
      <c r="AE750" s="53" t="n"/>
      <c r="AF750" s="58" t="n"/>
      <c r="AG750" s="53" t="n"/>
      <c r="AH750" s="58" t="n"/>
      <c r="AI750" s="58" t="n"/>
      <c r="AJ750" s="48" t="n"/>
    </row>
    <row r="751" outlineLevel="1">
      <c r="A751" s="43" t="n">
        <v>46987</v>
      </c>
      <c r="B751" s="44">
        <f>CHOOSE(WEEKDAY(A751,2),"pon","wt","śr","czw","pt","sob","ndz")</f>
        <v/>
      </c>
      <c r="C751" s="45">
        <f>A751-WEEKDAY(A751,2)+1</f>
        <v/>
      </c>
      <c r="D751" s="44">
        <f>YEAR(A751)&amp;"-"&amp;TEXT(MONTH(A751),"00")</f>
        <v/>
      </c>
      <c r="E751" s="46" t="n"/>
      <c r="F751" s="46" t="n"/>
      <c r="G751" s="47" t="n"/>
      <c r="H751" s="48" t="n"/>
      <c r="I751" s="49" t="n"/>
      <c r="J751" s="47" t="n"/>
      <c r="K751" s="50">
        <f>IF(AND(H751="",I751="",COUNTIF('Zmiany planu'!$C$4:$C$1000,$A751)=0),"",1+COUNTIF('Zmiany planu'!$C$4:$C$1000,$A751))</f>
        <v/>
      </c>
      <c r="L751" s="51">
        <f>IF(COUNTIF('Zmiany planu'!$C$4:$C$1000,$A751)=0,IF(H751="","",H751),INDEX('Zmiany planu'!$G$4:$G$1000,MATCH(INT($A751)&amp;"#"&amp;COUNTIF('Zmiany planu'!$C$4:$C$1000,$A751),'Zmiany planu'!$L$4:$L$1000,0))&amp;"")</f>
        <v/>
      </c>
      <c r="M751" s="52">
        <f>IF(COUNTIF('Zmiany planu'!$C$4:$C$1000,$A751)=0,IF(I751="","",I751),IF(INDEX('Zmiany planu'!$H$4:$H$1000,MATCH(INT($A751)&amp;"#"&amp;COUNTIF('Zmiany planu'!$C$4:$C$1000,$A751),'Zmiany planu'!$L$4:$L$1000,0))="",0,INDEX('Zmiany planu'!$H$4:$H$1000,MATCH(INT($A751)&amp;"#"&amp;COUNTIF('Zmiany planu'!$C$4:$C$1000,$A751),'Zmiany planu'!$L$4:$L$1000,0))))</f>
        <v/>
      </c>
      <c r="N751" s="53" t="n"/>
      <c r="O751" s="53" t="n"/>
      <c r="P751" s="54" t="n"/>
      <c r="Q751" s="55" t="n"/>
      <c r="R751" s="56">
        <f>IF(AND(N(P751)&gt;0,N(Q751)&gt;0),Q751/P751,"")</f>
        <v/>
      </c>
      <c r="S751" s="53" t="n"/>
      <c r="T751" s="53" t="n"/>
      <c r="U751" s="44">
        <f>IF(OR(N(S751)=0,N('Ustawienia'!$B$19)=0),"",IFERROR("Z"&amp;MATCH(S751,'Ustawienia'!$C$23:$C$27,1),"&lt;Z1"))</f>
        <v/>
      </c>
      <c r="V751" s="53" t="n"/>
      <c r="W751" s="44">
        <f>IF(AND(N(V751)&gt;0,N(Q751)&gt;0),ROUND(V751*Q751*1440,0),"")</f>
        <v/>
      </c>
      <c r="X751" s="53" t="n"/>
      <c r="Y751" s="53" t="n"/>
      <c r="Z751" s="53" t="n"/>
      <c r="AA751" s="57" t="n"/>
      <c r="AB751" s="53" t="n"/>
      <c r="AC751" s="58" t="n"/>
      <c r="AD751" s="57" t="n"/>
      <c r="AE751" s="53" t="n"/>
      <c r="AF751" s="58" t="n"/>
      <c r="AG751" s="53" t="n"/>
      <c r="AH751" s="58" t="n"/>
      <c r="AI751" s="58" t="n"/>
      <c r="AJ751" s="48" t="n"/>
    </row>
    <row r="752" outlineLevel="1">
      <c r="A752" s="43" t="n">
        <v>46988</v>
      </c>
      <c r="B752" s="44">
        <f>CHOOSE(WEEKDAY(A752,2),"pon","wt","śr","czw","pt","sob","ndz")</f>
        <v/>
      </c>
      <c r="C752" s="45">
        <f>A752-WEEKDAY(A752,2)+1</f>
        <v/>
      </c>
      <c r="D752" s="44">
        <f>YEAR(A752)&amp;"-"&amp;TEXT(MONTH(A752),"00")</f>
        <v/>
      </c>
      <c r="E752" s="46" t="n"/>
      <c r="F752" s="46" t="n"/>
      <c r="G752" s="47" t="n"/>
      <c r="H752" s="48" t="n"/>
      <c r="I752" s="49" t="n"/>
      <c r="J752" s="47" t="n"/>
      <c r="K752" s="50">
        <f>IF(AND(H752="",I752="",COUNTIF('Zmiany planu'!$C$4:$C$1000,$A752)=0),"",1+COUNTIF('Zmiany planu'!$C$4:$C$1000,$A752))</f>
        <v/>
      </c>
      <c r="L752" s="51">
        <f>IF(COUNTIF('Zmiany planu'!$C$4:$C$1000,$A752)=0,IF(H752="","",H752),INDEX('Zmiany planu'!$G$4:$G$1000,MATCH(INT($A752)&amp;"#"&amp;COUNTIF('Zmiany planu'!$C$4:$C$1000,$A752),'Zmiany planu'!$L$4:$L$1000,0))&amp;"")</f>
        <v/>
      </c>
      <c r="M752" s="52">
        <f>IF(COUNTIF('Zmiany planu'!$C$4:$C$1000,$A752)=0,IF(I752="","",I752),IF(INDEX('Zmiany planu'!$H$4:$H$1000,MATCH(INT($A752)&amp;"#"&amp;COUNTIF('Zmiany planu'!$C$4:$C$1000,$A752),'Zmiany planu'!$L$4:$L$1000,0))="",0,INDEX('Zmiany planu'!$H$4:$H$1000,MATCH(INT($A752)&amp;"#"&amp;COUNTIF('Zmiany planu'!$C$4:$C$1000,$A752),'Zmiany planu'!$L$4:$L$1000,0))))</f>
        <v/>
      </c>
      <c r="N752" s="53" t="n"/>
      <c r="O752" s="53" t="n"/>
      <c r="P752" s="54" t="n"/>
      <c r="Q752" s="55" t="n"/>
      <c r="R752" s="56">
        <f>IF(AND(N(P752)&gt;0,N(Q752)&gt;0),Q752/P752,"")</f>
        <v/>
      </c>
      <c r="S752" s="53" t="n"/>
      <c r="T752" s="53" t="n"/>
      <c r="U752" s="44">
        <f>IF(OR(N(S752)=0,N('Ustawienia'!$B$19)=0),"",IFERROR("Z"&amp;MATCH(S752,'Ustawienia'!$C$23:$C$27,1),"&lt;Z1"))</f>
        <v/>
      </c>
      <c r="V752" s="53" t="n"/>
      <c r="W752" s="44">
        <f>IF(AND(N(V752)&gt;0,N(Q752)&gt;0),ROUND(V752*Q752*1440,0),"")</f>
        <v/>
      </c>
      <c r="X752" s="53" t="n"/>
      <c r="Y752" s="53" t="n"/>
      <c r="Z752" s="53" t="n"/>
      <c r="AA752" s="57" t="n"/>
      <c r="AB752" s="53" t="n"/>
      <c r="AC752" s="58" t="n"/>
      <c r="AD752" s="57" t="n"/>
      <c r="AE752" s="53" t="n"/>
      <c r="AF752" s="58" t="n"/>
      <c r="AG752" s="53" t="n"/>
      <c r="AH752" s="58" t="n"/>
      <c r="AI752" s="58" t="n"/>
      <c r="AJ752" s="48" t="n"/>
    </row>
    <row r="753" outlineLevel="1">
      <c r="A753" s="43" t="n">
        <v>46989</v>
      </c>
      <c r="B753" s="44">
        <f>CHOOSE(WEEKDAY(A753,2),"pon","wt","śr","czw","pt","sob","ndz")</f>
        <v/>
      </c>
      <c r="C753" s="45">
        <f>A753-WEEKDAY(A753,2)+1</f>
        <v/>
      </c>
      <c r="D753" s="44">
        <f>YEAR(A753)&amp;"-"&amp;TEXT(MONTH(A753),"00")</f>
        <v/>
      </c>
      <c r="E753" s="46" t="n"/>
      <c r="F753" s="46" t="n"/>
      <c r="G753" s="47" t="n"/>
      <c r="H753" s="48" t="n"/>
      <c r="I753" s="49" t="n"/>
      <c r="J753" s="47" t="n"/>
      <c r="K753" s="50">
        <f>IF(AND(H753="",I753="",COUNTIF('Zmiany planu'!$C$4:$C$1000,$A753)=0),"",1+COUNTIF('Zmiany planu'!$C$4:$C$1000,$A753))</f>
        <v/>
      </c>
      <c r="L753" s="51">
        <f>IF(COUNTIF('Zmiany planu'!$C$4:$C$1000,$A753)=0,IF(H753="","",H753),INDEX('Zmiany planu'!$G$4:$G$1000,MATCH(INT($A753)&amp;"#"&amp;COUNTIF('Zmiany planu'!$C$4:$C$1000,$A753),'Zmiany planu'!$L$4:$L$1000,0))&amp;"")</f>
        <v/>
      </c>
      <c r="M753" s="52">
        <f>IF(COUNTIF('Zmiany planu'!$C$4:$C$1000,$A753)=0,IF(I753="","",I753),IF(INDEX('Zmiany planu'!$H$4:$H$1000,MATCH(INT($A753)&amp;"#"&amp;COUNTIF('Zmiany planu'!$C$4:$C$1000,$A753),'Zmiany planu'!$L$4:$L$1000,0))="",0,INDEX('Zmiany planu'!$H$4:$H$1000,MATCH(INT($A753)&amp;"#"&amp;COUNTIF('Zmiany planu'!$C$4:$C$1000,$A753),'Zmiany planu'!$L$4:$L$1000,0))))</f>
        <v/>
      </c>
      <c r="N753" s="53" t="n"/>
      <c r="O753" s="53" t="n"/>
      <c r="P753" s="54" t="n"/>
      <c r="Q753" s="55" t="n"/>
      <c r="R753" s="56">
        <f>IF(AND(N(P753)&gt;0,N(Q753)&gt;0),Q753/P753,"")</f>
        <v/>
      </c>
      <c r="S753" s="53" t="n"/>
      <c r="T753" s="53" t="n"/>
      <c r="U753" s="44">
        <f>IF(OR(N(S753)=0,N('Ustawienia'!$B$19)=0),"",IFERROR("Z"&amp;MATCH(S753,'Ustawienia'!$C$23:$C$27,1),"&lt;Z1"))</f>
        <v/>
      </c>
      <c r="V753" s="53" t="n"/>
      <c r="W753" s="44">
        <f>IF(AND(N(V753)&gt;0,N(Q753)&gt;0),ROUND(V753*Q753*1440,0),"")</f>
        <v/>
      </c>
      <c r="X753" s="53" t="n"/>
      <c r="Y753" s="53" t="n"/>
      <c r="Z753" s="53" t="n"/>
      <c r="AA753" s="57" t="n"/>
      <c r="AB753" s="53" t="n"/>
      <c r="AC753" s="58" t="n"/>
      <c r="AD753" s="57" t="n"/>
      <c r="AE753" s="53" t="n"/>
      <c r="AF753" s="58" t="n"/>
      <c r="AG753" s="53" t="n"/>
      <c r="AH753" s="58" t="n"/>
      <c r="AI753" s="58" t="n"/>
      <c r="AJ753" s="48" t="n"/>
    </row>
    <row r="754" outlineLevel="1">
      <c r="A754" s="43" t="n">
        <v>46990</v>
      </c>
      <c r="B754" s="44">
        <f>CHOOSE(WEEKDAY(A754,2),"pon","wt","śr","czw","pt","sob","ndz")</f>
        <v/>
      </c>
      <c r="C754" s="45">
        <f>A754-WEEKDAY(A754,2)+1</f>
        <v/>
      </c>
      <c r="D754" s="44">
        <f>YEAR(A754)&amp;"-"&amp;TEXT(MONTH(A754),"00")</f>
        <v/>
      </c>
      <c r="E754" s="46" t="n"/>
      <c r="F754" s="46" t="n"/>
      <c r="G754" s="47" t="n"/>
      <c r="H754" s="48" t="n"/>
      <c r="I754" s="49" t="n"/>
      <c r="J754" s="47" t="n"/>
      <c r="K754" s="50">
        <f>IF(AND(H754="",I754="",COUNTIF('Zmiany planu'!$C$4:$C$1000,$A754)=0),"",1+COUNTIF('Zmiany planu'!$C$4:$C$1000,$A754))</f>
        <v/>
      </c>
      <c r="L754" s="51">
        <f>IF(COUNTIF('Zmiany planu'!$C$4:$C$1000,$A754)=0,IF(H754="","",H754),INDEX('Zmiany planu'!$G$4:$G$1000,MATCH(INT($A754)&amp;"#"&amp;COUNTIF('Zmiany planu'!$C$4:$C$1000,$A754),'Zmiany planu'!$L$4:$L$1000,0))&amp;"")</f>
        <v/>
      </c>
      <c r="M754" s="52">
        <f>IF(COUNTIF('Zmiany planu'!$C$4:$C$1000,$A754)=0,IF(I754="","",I754),IF(INDEX('Zmiany planu'!$H$4:$H$1000,MATCH(INT($A754)&amp;"#"&amp;COUNTIF('Zmiany planu'!$C$4:$C$1000,$A754),'Zmiany planu'!$L$4:$L$1000,0))="",0,INDEX('Zmiany planu'!$H$4:$H$1000,MATCH(INT($A754)&amp;"#"&amp;COUNTIF('Zmiany planu'!$C$4:$C$1000,$A754),'Zmiany planu'!$L$4:$L$1000,0))))</f>
        <v/>
      </c>
      <c r="N754" s="53" t="n"/>
      <c r="O754" s="53" t="n"/>
      <c r="P754" s="54" t="n"/>
      <c r="Q754" s="55" t="n"/>
      <c r="R754" s="56">
        <f>IF(AND(N(P754)&gt;0,N(Q754)&gt;0),Q754/P754,"")</f>
        <v/>
      </c>
      <c r="S754" s="53" t="n"/>
      <c r="T754" s="53" t="n"/>
      <c r="U754" s="44">
        <f>IF(OR(N(S754)=0,N('Ustawienia'!$B$19)=0),"",IFERROR("Z"&amp;MATCH(S754,'Ustawienia'!$C$23:$C$27,1),"&lt;Z1"))</f>
        <v/>
      </c>
      <c r="V754" s="53" t="n"/>
      <c r="W754" s="44">
        <f>IF(AND(N(V754)&gt;0,N(Q754)&gt;0),ROUND(V754*Q754*1440,0),"")</f>
        <v/>
      </c>
      <c r="X754" s="53" t="n"/>
      <c r="Y754" s="53" t="n"/>
      <c r="Z754" s="53" t="n"/>
      <c r="AA754" s="57" t="n"/>
      <c r="AB754" s="53" t="n"/>
      <c r="AC754" s="58" t="n"/>
      <c r="AD754" s="57" t="n"/>
      <c r="AE754" s="53" t="n"/>
      <c r="AF754" s="58" t="n"/>
      <c r="AG754" s="53" t="n"/>
      <c r="AH754" s="58" t="n"/>
      <c r="AI754" s="58" t="n"/>
      <c r="AJ754" s="48" t="n"/>
    </row>
    <row r="755" outlineLevel="1">
      <c r="A755" s="43" t="n">
        <v>46991</v>
      </c>
      <c r="B755" s="44">
        <f>CHOOSE(WEEKDAY(A755,2),"pon","wt","śr","czw","pt","sob","ndz")</f>
        <v/>
      </c>
      <c r="C755" s="45">
        <f>A755-WEEKDAY(A755,2)+1</f>
        <v/>
      </c>
      <c r="D755" s="44">
        <f>YEAR(A755)&amp;"-"&amp;TEXT(MONTH(A755),"00")</f>
        <v/>
      </c>
      <c r="E755" s="46" t="n"/>
      <c r="F755" s="46" t="n"/>
      <c r="G755" s="47" t="n"/>
      <c r="H755" s="48" t="n"/>
      <c r="I755" s="49" t="n"/>
      <c r="J755" s="47" t="n"/>
      <c r="K755" s="50">
        <f>IF(AND(H755="",I755="",COUNTIF('Zmiany planu'!$C$4:$C$1000,$A755)=0),"",1+COUNTIF('Zmiany planu'!$C$4:$C$1000,$A755))</f>
        <v/>
      </c>
      <c r="L755" s="51">
        <f>IF(COUNTIF('Zmiany planu'!$C$4:$C$1000,$A755)=0,IF(H755="","",H755),INDEX('Zmiany planu'!$G$4:$G$1000,MATCH(INT($A755)&amp;"#"&amp;COUNTIF('Zmiany planu'!$C$4:$C$1000,$A755),'Zmiany planu'!$L$4:$L$1000,0))&amp;"")</f>
        <v/>
      </c>
      <c r="M755" s="52">
        <f>IF(COUNTIF('Zmiany planu'!$C$4:$C$1000,$A755)=0,IF(I755="","",I755),IF(INDEX('Zmiany planu'!$H$4:$H$1000,MATCH(INT($A755)&amp;"#"&amp;COUNTIF('Zmiany planu'!$C$4:$C$1000,$A755),'Zmiany planu'!$L$4:$L$1000,0))="",0,INDEX('Zmiany planu'!$H$4:$H$1000,MATCH(INT($A755)&amp;"#"&amp;COUNTIF('Zmiany planu'!$C$4:$C$1000,$A755),'Zmiany planu'!$L$4:$L$1000,0))))</f>
        <v/>
      </c>
      <c r="N755" s="53" t="n"/>
      <c r="O755" s="53" t="n"/>
      <c r="P755" s="54" t="n"/>
      <c r="Q755" s="55" t="n"/>
      <c r="R755" s="56">
        <f>IF(AND(N(P755)&gt;0,N(Q755)&gt;0),Q755/P755,"")</f>
        <v/>
      </c>
      <c r="S755" s="53" t="n"/>
      <c r="T755" s="53" t="n"/>
      <c r="U755" s="44">
        <f>IF(OR(N(S755)=0,N('Ustawienia'!$B$19)=0),"",IFERROR("Z"&amp;MATCH(S755,'Ustawienia'!$C$23:$C$27,1),"&lt;Z1"))</f>
        <v/>
      </c>
      <c r="V755" s="53" t="n"/>
      <c r="W755" s="44">
        <f>IF(AND(N(V755)&gt;0,N(Q755)&gt;0),ROUND(V755*Q755*1440,0),"")</f>
        <v/>
      </c>
      <c r="X755" s="53" t="n"/>
      <c r="Y755" s="53" t="n"/>
      <c r="Z755" s="53" t="n"/>
      <c r="AA755" s="57" t="n"/>
      <c r="AB755" s="53" t="n"/>
      <c r="AC755" s="58" t="n"/>
      <c r="AD755" s="57" t="n"/>
      <c r="AE755" s="53" t="n"/>
      <c r="AF755" s="58" t="n"/>
      <c r="AG755" s="53" t="n"/>
      <c r="AH755" s="58" t="n"/>
      <c r="AI755" s="58" t="n"/>
      <c r="AJ755" s="48" t="n"/>
    </row>
    <row r="756" outlineLevel="1">
      <c r="A756" s="59" t="n">
        <v>46992</v>
      </c>
      <c r="B756" s="60">
        <f>CHOOSE(WEEKDAY(A756,2),"pon","wt","śr","czw","pt","sob","ndz")</f>
        <v/>
      </c>
      <c r="C756" s="61">
        <f>A756-WEEKDAY(A756,2)+1</f>
        <v/>
      </c>
      <c r="D756" s="60">
        <f>YEAR(A756)&amp;"-"&amp;TEXT(MONTH(A756),"00")</f>
        <v/>
      </c>
      <c r="E756" s="62">
        <f>SUMIFS($M$4:$M$1200,$C$4:$C$1200,$C756)</f>
        <v/>
      </c>
      <c r="F756" s="62">
        <f>SUMIFS($P$4:$P$1200,$C$4:$C$1200,$C756)</f>
        <v/>
      </c>
      <c r="G756" s="63" t="n"/>
      <c r="H756" s="64" t="n"/>
      <c r="I756" s="65" t="n"/>
      <c r="J756" s="63" t="n"/>
      <c r="K756" s="66">
        <f>IF(AND(H756="",I756="",COUNTIF('Zmiany planu'!$C$4:$C$1000,$A756)=0),"",1+COUNTIF('Zmiany planu'!$C$4:$C$1000,$A756))</f>
        <v/>
      </c>
      <c r="L756" s="67">
        <f>IF(COUNTIF('Zmiany planu'!$C$4:$C$1000,$A756)=0,IF(H756="","",H756),INDEX('Zmiany planu'!$G$4:$G$1000,MATCH(INT($A756)&amp;"#"&amp;COUNTIF('Zmiany planu'!$C$4:$C$1000,$A756),'Zmiany planu'!$L$4:$L$1000,0))&amp;"")</f>
        <v/>
      </c>
      <c r="M756" s="68">
        <f>IF(COUNTIF('Zmiany planu'!$C$4:$C$1000,$A756)=0,IF(I756="","",I756),IF(INDEX('Zmiany planu'!$H$4:$H$1000,MATCH(INT($A756)&amp;"#"&amp;COUNTIF('Zmiany planu'!$C$4:$C$1000,$A756),'Zmiany planu'!$L$4:$L$1000,0))="",0,INDEX('Zmiany planu'!$H$4:$H$1000,MATCH(INT($A756)&amp;"#"&amp;COUNTIF('Zmiany planu'!$C$4:$C$1000,$A756),'Zmiany planu'!$L$4:$L$1000,0))))</f>
        <v/>
      </c>
      <c r="N756" s="69" t="n"/>
      <c r="O756" s="69" t="n"/>
      <c r="P756" s="70" t="n"/>
      <c r="Q756" s="71" t="n"/>
      <c r="R756" s="72">
        <f>IF(AND(N(P756)&gt;0,N(Q756)&gt;0),Q756/P756,"")</f>
        <v/>
      </c>
      <c r="S756" s="69" t="n"/>
      <c r="T756" s="69" t="n"/>
      <c r="U756" s="60">
        <f>IF(OR(N(S756)=0,N('Ustawienia'!$B$19)=0),"",IFERROR("Z"&amp;MATCH(S756,'Ustawienia'!$C$23:$C$27,1),"&lt;Z1"))</f>
        <v/>
      </c>
      <c r="V756" s="69" t="n"/>
      <c r="W756" s="60">
        <f>IF(AND(N(V756)&gt;0,N(Q756)&gt;0),ROUND(V756*Q756*1440,0),"")</f>
        <v/>
      </c>
      <c r="X756" s="69" t="n"/>
      <c r="Y756" s="69" t="n"/>
      <c r="Z756" s="69" t="n"/>
      <c r="AA756" s="73" t="n"/>
      <c r="AB756" s="69" t="n"/>
      <c r="AC756" s="74" t="n"/>
      <c r="AD756" s="73" t="n"/>
      <c r="AE756" s="69" t="n"/>
      <c r="AF756" s="74" t="n"/>
      <c r="AG756" s="69" t="n"/>
      <c r="AH756" s="74" t="n"/>
      <c r="AI756" s="74" t="n"/>
      <c r="AJ756" s="64" t="n"/>
    </row>
    <row r="757" outlineLevel="1">
      <c r="A757" s="43" t="n">
        <v>46993</v>
      </c>
      <c r="B757" s="44">
        <f>CHOOSE(WEEKDAY(A757,2),"pon","wt","śr","czw","pt","sob","ndz")</f>
        <v/>
      </c>
      <c r="C757" s="45">
        <f>A757-WEEKDAY(A757,2)+1</f>
        <v/>
      </c>
      <c r="D757" s="44">
        <f>YEAR(A757)&amp;"-"&amp;TEXT(MONTH(A757),"00")</f>
        <v/>
      </c>
      <c r="E757" s="46" t="n"/>
      <c r="F757" s="46" t="n"/>
      <c r="G757" s="47" t="n"/>
      <c r="H757" s="48" t="n"/>
      <c r="I757" s="49" t="n"/>
      <c r="J757" s="47" t="n"/>
      <c r="K757" s="50">
        <f>IF(AND(H757="",I757="",COUNTIF('Zmiany planu'!$C$4:$C$1000,$A757)=0),"",1+COUNTIF('Zmiany planu'!$C$4:$C$1000,$A757))</f>
        <v/>
      </c>
      <c r="L757" s="51">
        <f>IF(COUNTIF('Zmiany planu'!$C$4:$C$1000,$A757)=0,IF(H757="","",H757),INDEX('Zmiany planu'!$G$4:$G$1000,MATCH(INT($A757)&amp;"#"&amp;COUNTIF('Zmiany planu'!$C$4:$C$1000,$A757),'Zmiany planu'!$L$4:$L$1000,0))&amp;"")</f>
        <v/>
      </c>
      <c r="M757" s="52">
        <f>IF(COUNTIF('Zmiany planu'!$C$4:$C$1000,$A757)=0,IF(I757="","",I757),IF(INDEX('Zmiany planu'!$H$4:$H$1000,MATCH(INT($A757)&amp;"#"&amp;COUNTIF('Zmiany planu'!$C$4:$C$1000,$A757),'Zmiany planu'!$L$4:$L$1000,0))="",0,INDEX('Zmiany planu'!$H$4:$H$1000,MATCH(INT($A757)&amp;"#"&amp;COUNTIF('Zmiany planu'!$C$4:$C$1000,$A757),'Zmiany planu'!$L$4:$L$1000,0))))</f>
        <v/>
      </c>
      <c r="N757" s="53" t="n"/>
      <c r="O757" s="53" t="n"/>
      <c r="P757" s="54" t="n"/>
      <c r="Q757" s="55" t="n"/>
      <c r="R757" s="56">
        <f>IF(AND(N(P757)&gt;0,N(Q757)&gt;0),Q757/P757,"")</f>
        <v/>
      </c>
      <c r="S757" s="53" t="n"/>
      <c r="T757" s="53" t="n"/>
      <c r="U757" s="44">
        <f>IF(OR(N(S757)=0,N('Ustawienia'!$B$19)=0),"",IFERROR("Z"&amp;MATCH(S757,'Ustawienia'!$C$23:$C$27,1),"&lt;Z1"))</f>
        <v/>
      </c>
      <c r="V757" s="53" t="n"/>
      <c r="W757" s="44">
        <f>IF(AND(N(V757)&gt;0,N(Q757)&gt;0),ROUND(V757*Q757*1440,0),"")</f>
        <v/>
      </c>
      <c r="X757" s="53" t="n"/>
      <c r="Y757" s="53" t="n"/>
      <c r="Z757" s="53" t="n"/>
      <c r="AA757" s="57" t="n"/>
      <c r="AB757" s="53" t="n"/>
      <c r="AC757" s="58" t="n"/>
      <c r="AD757" s="57" t="n"/>
      <c r="AE757" s="53" t="n"/>
      <c r="AF757" s="58" t="n"/>
      <c r="AG757" s="53" t="n"/>
      <c r="AH757" s="58" t="n"/>
      <c r="AI757" s="58" t="n"/>
      <c r="AJ757" s="48" t="n"/>
    </row>
    <row r="758" outlineLevel="1">
      <c r="A758" s="43" t="n">
        <v>46994</v>
      </c>
      <c r="B758" s="44">
        <f>CHOOSE(WEEKDAY(A758,2),"pon","wt","śr","czw","pt","sob","ndz")</f>
        <v/>
      </c>
      <c r="C758" s="45">
        <f>A758-WEEKDAY(A758,2)+1</f>
        <v/>
      </c>
      <c r="D758" s="44">
        <f>YEAR(A758)&amp;"-"&amp;TEXT(MONTH(A758),"00")</f>
        <v/>
      </c>
      <c r="E758" s="46" t="n"/>
      <c r="F758" s="46" t="n"/>
      <c r="G758" s="47" t="n"/>
      <c r="H758" s="48" t="n"/>
      <c r="I758" s="49" t="n"/>
      <c r="J758" s="47" t="n"/>
      <c r="K758" s="50">
        <f>IF(AND(H758="",I758="",COUNTIF('Zmiany planu'!$C$4:$C$1000,$A758)=0),"",1+COUNTIF('Zmiany planu'!$C$4:$C$1000,$A758))</f>
        <v/>
      </c>
      <c r="L758" s="51">
        <f>IF(COUNTIF('Zmiany planu'!$C$4:$C$1000,$A758)=0,IF(H758="","",H758),INDEX('Zmiany planu'!$G$4:$G$1000,MATCH(INT($A758)&amp;"#"&amp;COUNTIF('Zmiany planu'!$C$4:$C$1000,$A758),'Zmiany planu'!$L$4:$L$1000,0))&amp;"")</f>
        <v/>
      </c>
      <c r="M758" s="52">
        <f>IF(COUNTIF('Zmiany planu'!$C$4:$C$1000,$A758)=0,IF(I758="","",I758),IF(INDEX('Zmiany planu'!$H$4:$H$1000,MATCH(INT($A758)&amp;"#"&amp;COUNTIF('Zmiany planu'!$C$4:$C$1000,$A758),'Zmiany planu'!$L$4:$L$1000,0))="",0,INDEX('Zmiany planu'!$H$4:$H$1000,MATCH(INT($A758)&amp;"#"&amp;COUNTIF('Zmiany planu'!$C$4:$C$1000,$A758),'Zmiany planu'!$L$4:$L$1000,0))))</f>
        <v/>
      </c>
      <c r="N758" s="53" t="n"/>
      <c r="O758" s="53" t="n"/>
      <c r="P758" s="54" t="n"/>
      <c r="Q758" s="55" t="n"/>
      <c r="R758" s="56">
        <f>IF(AND(N(P758)&gt;0,N(Q758)&gt;0),Q758/P758,"")</f>
        <v/>
      </c>
      <c r="S758" s="53" t="n"/>
      <c r="T758" s="53" t="n"/>
      <c r="U758" s="44">
        <f>IF(OR(N(S758)=0,N('Ustawienia'!$B$19)=0),"",IFERROR("Z"&amp;MATCH(S758,'Ustawienia'!$C$23:$C$27,1),"&lt;Z1"))</f>
        <v/>
      </c>
      <c r="V758" s="53" t="n"/>
      <c r="W758" s="44">
        <f>IF(AND(N(V758)&gt;0,N(Q758)&gt;0),ROUND(V758*Q758*1440,0),"")</f>
        <v/>
      </c>
      <c r="X758" s="53" t="n"/>
      <c r="Y758" s="53" t="n"/>
      <c r="Z758" s="53" t="n"/>
      <c r="AA758" s="57" t="n"/>
      <c r="AB758" s="53" t="n"/>
      <c r="AC758" s="58" t="n"/>
      <c r="AD758" s="57" t="n"/>
      <c r="AE758" s="53" t="n"/>
      <c r="AF758" s="58" t="n"/>
      <c r="AG758" s="53" t="n"/>
      <c r="AH758" s="58" t="n"/>
      <c r="AI758" s="58" t="n"/>
      <c r="AJ758" s="48" t="n"/>
    </row>
    <row r="759" outlineLevel="1">
      <c r="A759" s="43" t="n">
        <v>46995</v>
      </c>
      <c r="B759" s="44">
        <f>CHOOSE(WEEKDAY(A759,2),"pon","wt","śr","czw","pt","sob","ndz")</f>
        <v/>
      </c>
      <c r="C759" s="45">
        <f>A759-WEEKDAY(A759,2)+1</f>
        <v/>
      </c>
      <c r="D759" s="44">
        <f>YEAR(A759)&amp;"-"&amp;TEXT(MONTH(A759),"00")</f>
        <v/>
      </c>
      <c r="E759" s="46" t="n"/>
      <c r="F759" s="46" t="n"/>
      <c r="G759" s="47" t="n"/>
      <c r="H759" s="48" t="n"/>
      <c r="I759" s="49" t="n"/>
      <c r="J759" s="47" t="n"/>
      <c r="K759" s="50">
        <f>IF(AND(H759="",I759="",COUNTIF('Zmiany planu'!$C$4:$C$1000,$A759)=0),"",1+COUNTIF('Zmiany planu'!$C$4:$C$1000,$A759))</f>
        <v/>
      </c>
      <c r="L759" s="51">
        <f>IF(COUNTIF('Zmiany planu'!$C$4:$C$1000,$A759)=0,IF(H759="","",H759),INDEX('Zmiany planu'!$G$4:$G$1000,MATCH(INT($A759)&amp;"#"&amp;COUNTIF('Zmiany planu'!$C$4:$C$1000,$A759),'Zmiany planu'!$L$4:$L$1000,0))&amp;"")</f>
        <v/>
      </c>
      <c r="M759" s="52">
        <f>IF(COUNTIF('Zmiany planu'!$C$4:$C$1000,$A759)=0,IF(I759="","",I759),IF(INDEX('Zmiany planu'!$H$4:$H$1000,MATCH(INT($A759)&amp;"#"&amp;COUNTIF('Zmiany planu'!$C$4:$C$1000,$A759),'Zmiany planu'!$L$4:$L$1000,0))="",0,INDEX('Zmiany planu'!$H$4:$H$1000,MATCH(INT($A759)&amp;"#"&amp;COUNTIF('Zmiany planu'!$C$4:$C$1000,$A759),'Zmiany planu'!$L$4:$L$1000,0))))</f>
        <v/>
      </c>
      <c r="N759" s="53" t="n"/>
      <c r="O759" s="53" t="n"/>
      <c r="P759" s="54" t="n"/>
      <c r="Q759" s="55" t="n"/>
      <c r="R759" s="56">
        <f>IF(AND(N(P759)&gt;0,N(Q759)&gt;0),Q759/P759,"")</f>
        <v/>
      </c>
      <c r="S759" s="53" t="n"/>
      <c r="T759" s="53" t="n"/>
      <c r="U759" s="44">
        <f>IF(OR(N(S759)=0,N('Ustawienia'!$B$19)=0),"",IFERROR("Z"&amp;MATCH(S759,'Ustawienia'!$C$23:$C$27,1),"&lt;Z1"))</f>
        <v/>
      </c>
      <c r="V759" s="53" t="n"/>
      <c r="W759" s="44">
        <f>IF(AND(N(V759)&gt;0,N(Q759)&gt;0),ROUND(V759*Q759*1440,0),"")</f>
        <v/>
      </c>
      <c r="X759" s="53" t="n"/>
      <c r="Y759" s="53" t="n"/>
      <c r="Z759" s="53" t="n"/>
      <c r="AA759" s="57" t="n"/>
      <c r="AB759" s="53" t="n"/>
      <c r="AC759" s="58" t="n"/>
      <c r="AD759" s="57" t="n"/>
      <c r="AE759" s="53" t="n"/>
      <c r="AF759" s="58" t="n"/>
      <c r="AG759" s="53" t="n"/>
      <c r="AH759" s="58" t="n"/>
      <c r="AI759" s="58" t="n"/>
      <c r="AJ759" s="48" t="n"/>
    </row>
    <row r="760" outlineLevel="1">
      <c r="A760" s="43" t="n">
        <v>46996</v>
      </c>
      <c r="B760" s="44">
        <f>CHOOSE(WEEKDAY(A760,2),"pon","wt","śr","czw","pt","sob","ndz")</f>
        <v/>
      </c>
      <c r="C760" s="45">
        <f>A760-WEEKDAY(A760,2)+1</f>
        <v/>
      </c>
      <c r="D760" s="44">
        <f>YEAR(A760)&amp;"-"&amp;TEXT(MONTH(A760),"00")</f>
        <v/>
      </c>
      <c r="E760" s="46" t="n"/>
      <c r="F760" s="46" t="n"/>
      <c r="G760" s="47" t="n"/>
      <c r="H760" s="48" t="n"/>
      <c r="I760" s="49" t="n"/>
      <c r="J760" s="47" t="n"/>
      <c r="K760" s="50">
        <f>IF(AND(H760="",I760="",COUNTIF('Zmiany planu'!$C$4:$C$1000,$A760)=0),"",1+COUNTIF('Zmiany planu'!$C$4:$C$1000,$A760))</f>
        <v/>
      </c>
      <c r="L760" s="51">
        <f>IF(COUNTIF('Zmiany planu'!$C$4:$C$1000,$A760)=0,IF(H760="","",H760),INDEX('Zmiany planu'!$G$4:$G$1000,MATCH(INT($A760)&amp;"#"&amp;COUNTIF('Zmiany planu'!$C$4:$C$1000,$A760),'Zmiany planu'!$L$4:$L$1000,0))&amp;"")</f>
        <v/>
      </c>
      <c r="M760" s="52">
        <f>IF(COUNTIF('Zmiany planu'!$C$4:$C$1000,$A760)=0,IF(I760="","",I760),IF(INDEX('Zmiany planu'!$H$4:$H$1000,MATCH(INT($A760)&amp;"#"&amp;COUNTIF('Zmiany planu'!$C$4:$C$1000,$A760),'Zmiany planu'!$L$4:$L$1000,0))="",0,INDEX('Zmiany planu'!$H$4:$H$1000,MATCH(INT($A760)&amp;"#"&amp;COUNTIF('Zmiany planu'!$C$4:$C$1000,$A760),'Zmiany planu'!$L$4:$L$1000,0))))</f>
        <v/>
      </c>
      <c r="N760" s="53" t="n"/>
      <c r="O760" s="53" t="n"/>
      <c r="P760" s="54" t="n"/>
      <c r="Q760" s="55" t="n"/>
      <c r="R760" s="56">
        <f>IF(AND(N(P760)&gt;0,N(Q760)&gt;0),Q760/P760,"")</f>
        <v/>
      </c>
      <c r="S760" s="53" t="n"/>
      <c r="T760" s="53" t="n"/>
      <c r="U760" s="44">
        <f>IF(OR(N(S760)=0,N('Ustawienia'!$B$19)=0),"",IFERROR("Z"&amp;MATCH(S760,'Ustawienia'!$C$23:$C$27,1),"&lt;Z1"))</f>
        <v/>
      </c>
      <c r="V760" s="53" t="n"/>
      <c r="W760" s="44">
        <f>IF(AND(N(V760)&gt;0,N(Q760)&gt;0),ROUND(V760*Q760*1440,0),"")</f>
        <v/>
      </c>
      <c r="X760" s="53" t="n"/>
      <c r="Y760" s="53" t="n"/>
      <c r="Z760" s="53" t="n"/>
      <c r="AA760" s="57" t="n"/>
      <c r="AB760" s="53" t="n"/>
      <c r="AC760" s="58" t="n"/>
      <c r="AD760" s="57" t="n"/>
      <c r="AE760" s="53" t="n"/>
      <c r="AF760" s="58" t="n"/>
      <c r="AG760" s="53" t="n"/>
      <c r="AH760" s="58" t="n"/>
      <c r="AI760" s="58" t="n"/>
      <c r="AJ760" s="48" t="n"/>
    </row>
    <row r="761" ht="22" customHeight="1">
      <c r="A761" s="40" t="inlineStr">
        <is>
          <t>09.2028</t>
        </is>
      </c>
      <c r="B761" s="40" t="n"/>
      <c r="C761" s="40" t="n"/>
      <c r="D761" s="40" t="inlineStr">
        <is>
          <t>2028-09</t>
        </is>
      </c>
      <c r="E761" s="41">
        <f>SUMIFS($M$4:$M$1200,$D$4:$D$1200,$D761)</f>
        <v/>
      </c>
      <c r="F761" s="41">
        <f>SUMIFS($P$4:$P$1200,$D$4:$D$1200,$D761)</f>
        <v/>
      </c>
      <c r="G761" s="40" t="n"/>
      <c r="H761" s="42" t="inlineStr">
        <is>
          <t>WRZESIEŃ 2028</t>
        </is>
      </c>
      <c r="I761" s="40" t="n"/>
      <c r="J761" s="40" t="n"/>
      <c r="K761" s="40" t="n"/>
      <c r="L761" s="40">
        <f>IF(E761&gt;0,"Realizacja miesiąca: "&amp;ROUND(F761/E761*100,0)&amp;"%  ·  treningi: "&amp;COUNTIFS($D$4:$D$1200,$D761,$P$4:$P$1200,"&gt;0")&amp;"  ·  zmiany planu: "&amp;COUNTIFS('Zmiany planu'!$M$4:$M$1000,$D761),"")</f>
        <v/>
      </c>
      <c r="M761" s="40" t="n"/>
      <c r="N761" s="40" t="n"/>
      <c r="O761" s="40" t="n"/>
      <c r="P761" s="40" t="n"/>
      <c r="Q761" s="40" t="n"/>
      <c r="R761" s="40" t="n"/>
      <c r="S761" s="40" t="n"/>
      <c r="T761" s="40" t="n"/>
      <c r="U761" s="40" t="n"/>
      <c r="V761" s="40" t="n"/>
      <c r="W761" s="40" t="n"/>
      <c r="X761" s="40" t="n"/>
      <c r="Y761" s="40" t="n"/>
      <c r="Z761" s="40" t="n"/>
      <c r="AA761" s="40" t="n"/>
      <c r="AB761" s="40" t="n"/>
      <c r="AC761" s="40" t="n"/>
      <c r="AD761" s="40" t="n"/>
      <c r="AE761" s="40" t="n"/>
      <c r="AF761" s="40" t="n"/>
      <c r="AG761" s="40" t="n"/>
      <c r="AH761" s="40" t="n"/>
      <c r="AI761" s="40" t="n"/>
      <c r="AJ761" s="40" t="n"/>
    </row>
    <row r="762" outlineLevel="1">
      <c r="A762" s="43" t="n">
        <v>46997</v>
      </c>
      <c r="B762" s="44">
        <f>CHOOSE(WEEKDAY(A762,2),"pon","wt","śr","czw","pt","sob","ndz")</f>
        <v/>
      </c>
      <c r="C762" s="45">
        <f>A762-WEEKDAY(A762,2)+1</f>
        <v/>
      </c>
      <c r="D762" s="44">
        <f>YEAR(A762)&amp;"-"&amp;TEXT(MONTH(A762),"00")</f>
        <v/>
      </c>
      <c r="E762" s="46" t="n"/>
      <c r="F762" s="46" t="n"/>
      <c r="G762" s="47" t="n"/>
      <c r="H762" s="48" t="n"/>
      <c r="I762" s="49" t="n"/>
      <c r="J762" s="47" t="n"/>
      <c r="K762" s="50">
        <f>IF(AND(H762="",I762="",COUNTIF('Zmiany planu'!$C$4:$C$1000,$A762)=0),"",1+COUNTIF('Zmiany planu'!$C$4:$C$1000,$A762))</f>
        <v/>
      </c>
      <c r="L762" s="51">
        <f>IF(COUNTIF('Zmiany planu'!$C$4:$C$1000,$A762)=0,IF(H762="","",H762),INDEX('Zmiany planu'!$G$4:$G$1000,MATCH(INT($A762)&amp;"#"&amp;COUNTIF('Zmiany planu'!$C$4:$C$1000,$A762),'Zmiany planu'!$L$4:$L$1000,0))&amp;"")</f>
        <v/>
      </c>
      <c r="M762" s="52">
        <f>IF(COUNTIF('Zmiany planu'!$C$4:$C$1000,$A762)=0,IF(I762="","",I762),IF(INDEX('Zmiany planu'!$H$4:$H$1000,MATCH(INT($A762)&amp;"#"&amp;COUNTIF('Zmiany planu'!$C$4:$C$1000,$A762),'Zmiany planu'!$L$4:$L$1000,0))="",0,INDEX('Zmiany planu'!$H$4:$H$1000,MATCH(INT($A762)&amp;"#"&amp;COUNTIF('Zmiany planu'!$C$4:$C$1000,$A762),'Zmiany planu'!$L$4:$L$1000,0))))</f>
        <v/>
      </c>
      <c r="N762" s="53" t="n"/>
      <c r="O762" s="53" t="n"/>
      <c r="P762" s="54" t="n"/>
      <c r="Q762" s="55" t="n"/>
      <c r="R762" s="56">
        <f>IF(AND(N(P762)&gt;0,N(Q762)&gt;0),Q762/P762,"")</f>
        <v/>
      </c>
      <c r="S762" s="53" t="n"/>
      <c r="T762" s="53" t="n"/>
      <c r="U762" s="44">
        <f>IF(OR(N(S762)=0,N('Ustawienia'!$B$19)=0),"",IFERROR("Z"&amp;MATCH(S762,'Ustawienia'!$C$23:$C$27,1),"&lt;Z1"))</f>
        <v/>
      </c>
      <c r="V762" s="53" t="n"/>
      <c r="W762" s="44">
        <f>IF(AND(N(V762)&gt;0,N(Q762)&gt;0),ROUND(V762*Q762*1440,0),"")</f>
        <v/>
      </c>
      <c r="X762" s="53" t="n"/>
      <c r="Y762" s="53" t="n"/>
      <c r="Z762" s="53" t="n"/>
      <c r="AA762" s="57" t="n"/>
      <c r="AB762" s="53" t="n"/>
      <c r="AC762" s="58" t="n"/>
      <c r="AD762" s="57" t="n"/>
      <c r="AE762" s="53" t="n"/>
      <c r="AF762" s="58" t="n"/>
      <c r="AG762" s="53" t="n"/>
      <c r="AH762" s="58" t="n"/>
      <c r="AI762" s="58" t="n"/>
      <c r="AJ762" s="48" t="n"/>
    </row>
    <row r="763" outlineLevel="1">
      <c r="A763" s="43" t="n">
        <v>46998</v>
      </c>
      <c r="B763" s="44">
        <f>CHOOSE(WEEKDAY(A763,2),"pon","wt","śr","czw","pt","sob","ndz")</f>
        <v/>
      </c>
      <c r="C763" s="45">
        <f>A763-WEEKDAY(A763,2)+1</f>
        <v/>
      </c>
      <c r="D763" s="44">
        <f>YEAR(A763)&amp;"-"&amp;TEXT(MONTH(A763),"00")</f>
        <v/>
      </c>
      <c r="E763" s="46" t="n"/>
      <c r="F763" s="46" t="n"/>
      <c r="G763" s="47" t="n"/>
      <c r="H763" s="48" t="n"/>
      <c r="I763" s="49" t="n"/>
      <c r="J763" s="47" t="n"/>
      <c r="K763" s="50">
        <f>IF(AND(H763="",I763="",COUNTIF('Zmiany planu'!$C$4:$C$1000,$A763)=0),"",1+COUNTIF('Zmiany planu'!$C$4:$C$1000,$A763))</f>
        <v/>
      </c>
      <c r="L763" s="51">
        <f>IF(COUNTIF('Zmiany planu'!$C$4:$C$1000,$A763)=0,IF(H763="","",H763),INDEX('Zmiany planu'!$G$4:$G$1000,MATCH(INT($A763)&amp;"#"&amp;COUNTIF('Zmiany planu'!$C$4:$C$1000,$A763),'Zmiany planu'!$L$4:$L$1000,0))&amp;"")</f>
        <v/>
      </c>
      <c r="M763" s="52">
        <f>IF(COUNTIF('Zmiany planu'!$C$4:$C$1000,$A763)=0,IF(I763="","",I763),IF(INDEX('Zmiany planu'!$H$4:$H$1000,MATCH(INT($A763)&amp;"#"&amp;COUNTIF('Zmiany planu'!$C$4:$C$1000,$A763),'Zmiany planu'!$L$4:$L$1000,0))="",0,INDEX('Zmiany planu'!$H$4:$H$1000,MATCH(INT($A763)&amp;"#"&amp;COUNTIF('Zmiany planu'!$C$4:$C$1000,$A763),'Zmiany planu'!$L$4:$L$1000,0))))</f>
        <v/>
      </c>
      <c r="N763" s="53" t="n"/>
      <c r="O763" s="53" t="n"/>
      <c r="P763" s="54" t="n"/>
      <c r="Q763" s="55" t="n"/>
      <c r="R763" s="56">
        <f>IF(AND(N(P763)&gt;0,N(Q763)&gt;0),Q763/P763,"")</f>
        <v/>
      </c>
      <c r="S763" s="53" t="n"/>
      <c r="T763" s="53" t="n"/>
      <c r="U763" s="44">
        <f>IF(OR(N(S763)=0,N('Ustawienia'!$B$19)=0),"",IFERROR("Z"&amp;MATCH(S763,'Ustawienia'!$C$23:$C$27,1),"&lt;Z1"))</f>
        <v/>
      </c>
      <c r="V763" s="53" t="n"/>
      <c r="W763" s="44">
        <f>IF(AND(N(V763)&gt;0,N(Q763)&gt;0),ROUND(V763*Q763*1440,0),"")</f>
        <v/>
      </c>
      <c r="X763" s="53" t="n"/>
      <c r="Y763" s="53" t="n"/>
      <c r="Z763" s="53" t="n"/>
      <c r="AA763" s="57" t="n"/>
      <c r="AB763" s="53" t="n"/>
      <c r="AC763" s="58" t="n"/>
      <c r="AD763" s="57" t="n"/>
      <c r="AE763" s="53" t="n"/>
      <c r="AF763" s="58" t="n"/>
      <c r="AG763" s="53" t="n"/>
      <c r="AH763" s="58" t="n"/>
      <c r="AI763" s="58" t="n"/>
      <c r="AJ763" s="48" t="n"/>
    </row>
    <row r="764" outlineLevel="1">
      <c r="A764" s="59" t="n">
        <v>46999</v>
      </c>
      <c r="B764" s="60">
        <f>CHOOSE(WEEKDAY(A764,2),"pon","wt","śr","czw","pt","sob","ndz")</f>
        <v/>
      </c>
      <c r="C764" s="61">
        <f>A764-WEEKDAY(A764,2)+1</f>
        <v/>
      </c>
      <c r="D764" s="60">
        <f>YEAR(A764)&amp;"-"&amp;TEXT(MONTH(A764),"00")</f>
        <v/>
      </c>
      <c r="E764" s="62">
        <f>SUMIFS($M$4:$M$1200,$C$4:$C$1200,$C764)</f>
        <v/>
      </c>
      <c r="F764" s="62">
        <f>SUMIFS($P$4:$P$1200,$C$4:$C$1200,$C764)</f>
        <v/>
      </c>
      <c r="G764" s="63" t="n"/>
      <c r="H764" s="64" t="n"/>
      <c r="I764" s="65" t="n"/>
      <c r="J764" s="63" t="n"/>
      <c r="K764" s="66">
        <f>IF(AND(H764="",I764="",COUNTIF('Zmiany planu'!$C$4:$C$1000,$A764)=0),"",1+COUNTIF('Zmiany planu'!$C$4:$C$1000,$A764))</f>
        <v/>
      </c>
      <c r="L764" s="67">
        <f>IF(COUNTIF('Zmiany planu'!$C$4:$C$1000,$A764)=0,IF(H764="","",H764),INDEX('Zmiany planu'!$G$4:$G$1000,MATCH(INT($A764)&amp;"#"&amp;COUNTIF('Zmiany planu'!$C$4:$C$1000,$A764),'Zmiany planu'!$L$4:$L$1000,0))&amp;"")</f>
        <v/>
      </c>
      <c r="M764" s="68">
        <f>IF(COUNTIF('Zmiany planu'!$C$4:$C$1000,$A764)=0,IF(I764="","",I764),IF(INDEX('Zmiany planu'!$H$4:$H$1000,MATCH(INT($A764)&amp;"#"&amp;COUNTIF('Zmiany planu'!$C$4:$C$1000,$A764),'Zmiany planu'!$L$4:$L$1000,0))="",0,INDEX('Zmiany planu'!$H$4:$H$1000,MATCH(INT($A764)&amp;"#"&amp;COUNTIF('Zmiany planu'!$C$4:$C$1000,$A764),'Zmiany planu'!$L$4:$L$1000,0))))</f>
        <v/>
      </c>
      <c r="N764" s="69" t="n"/>
      <c r="O764" s="69" t="n"/>
      <c r="P764" s="70" t="n"/>
      <c r="Q764" s="71" t="n"/>
      <c r="R764" s="72">
        <f>IF(AND(N(P764)&gt;0,N(Q764)&gt;0),Q764/P764,"")</f>
        <v/>
      </c>
      <c r="S764" s="69" t="n"/>
      <c r="T764" s="69" t="n"/>
      <c r="U764" s="60">
        <f>IF(OR(N(S764)=0,N('Ustawienia'!$B$19)=0),"",IFERROR("Z"&amp;MATCH(S764,'Ustawienia'!$C$23:$C$27,1),"&lt;Z1"))</f>
        <v/>
      </c>
      <c r="V764" s="69" t="n"/>
      <c r="W764" s="60">
        <f>IF(AND(N(V764)&gt;0,N(Q764)&gt;0),ROUND(V764*Q764*1440,0),"")</f>
        <v/>
      </c>
      <c r="X764" s="69" t="n"/>
      <c r="Y764" s="69" t="n"/>
      <c r="Z764" s="69" t="n"/>
      <c r="AA764" s="73" t="n"/>
      <c r="AB764" s="69" t="n"/>
      <c r="AC764" s="74" t="n"/>
      <c r="AD764" s="73" t="n"/>
      <c r="AE764" s="69" t="n"/>
      <c r="AF764" s="74" t="n"/>
      <c r="AG764" s="69" t="n"/>
      <c r="AH764" s="74" t="n"/>
      <c r="AI764" s="74" t="n"/>
      <c r="AJ764" s="64" t="n"/>
    </row>
    <row r="765" outlineLevel="1">
      <c r="A765" s="43" t="n">
        <v>47000</v>
      </c>
      <c r="B765" s="44">
        <f>CHOOSE(WEEKDAY(A765,2),"pon","wt","śr","czw","pt","sob","ndz")</f>
        <v/>
      </c>
      <c r="C765" s="45">
        <f>A765-WEEKDAY(A765,2)+1</f>
        <v/>
      </c>
      <c r="D765" s="44">
        <f>YEAR(A765)&amp;"-"&amp;TEXT(MONTH(A765),"00")</f>
        <v/>
      </c>
      <c r="E765" s="46" t="n"/>
      <c r="F765" s="46" t="n"/>
      <c r="G765" s="47" t="n"/>
      <c r="H765" s="48" t="n"/>
      <c r="I765" s="49" t="n"/>
      <c r="J765" s="47" t="n"/>
      <c r="K765" s="50">
        <f>IF(AND(H765="",I765="",COUNTIF('Zmiany planu'!$C$4:$C$1000,$A765)=0),"",1+COUNTIF('Zmiany planu'!$C$4:$C$1000,$A765))</f>
        <v/>
      </c>
      <c r="L765" s="51">
        <f>IF(COUNTIF('Zmiany planu'!$C$4:$C$1000,$A765)=0,IF(H765="","",H765),INDEX('Zmiany planu'!$G$4:$G$1000,MATCH(INT($A765)&amp;"#"&amp;COUNTIF('Zmiany planu'!$C$4:$C$1000,$A765),'Zmiany planu'!$L$4:$L$1000,0))&amp;"")</f>
        <v/>
      </c>
      <c r="M765" s="52">
        <f>IF(COUNTIF('Zmiany planu'!$C$4:$C$1000,$A765)=0,IF(I765="","",I765),IF(INDEX('Zmiany planu'!$H$4:$H$1000,MATCH(INT($A765)&amp;"#"&amp;COUNTIF('Zmiany planu'!$C$4:$C$1000,$A765),'Zmiany planu'!$L$4:$L$1000,0))="",0,INDEX('Zmiany planu'!$H$4:$H$1000,MATCH(INT($A765)&amp;"#"&amp;COUNTIF('Zmiany planu'!$C$4:$C$1000,$A765),'Zmiany planu'!$L$4:$L$1000,0))))</f>
        <v/>
      </c>
      <c r="N765" s="53" t="n"/>
      <c r="O765" s="53" t="n"/>
      <c r="P765" s="54" t="n"/>
      <c r="Q765" s="55" t="n"/>
      <c r="R765" s="56">
        <f>IF(AND(N(P765)&gt;0,N(Q765)&gt;0),Q765/P765,"")</f>
        <v/>
      </c>
      <c r="S765" s="53" t="n"/>
      <c r="T765" s="53" t="n"/>
      <c r="U765" s="44">
        <f>IF(OR(N(S765)=0,N('Ustawienia'!$B$19)=0),"",IFERROR("Z"&amp;MATCH(S765,'Ustawienia'!$C$23:$C$27,1),"&lt;Z1"))</f>
        <v/>
      </c>
      <c r="V765" s="53" t="n"/>
      <c r="W765" s="44">
        <f>IF(AND(N(V765)&gt;0,N(Q765)&gt;0),ROUND(V765*Q765*1440,0),"")</f>
        <v/>
      </c>
      <c r="X765" s="53" t="n"/>
      <c r="Y765" s="53" t="n"/>
      <c r="Z765" s="53" t="n"/>
      <c r="AA765" s="57" t="n"/>
      <c r="AB765" s="53" t="n"/>
      <c r="AC765" s="58" t="n"/>
      <c r="AD765" s="57" t="n"/>
      <c r="AE765" s="53" t="n"/>
      <c r="AF765" s="58" t="n"/>
      <c r="AG765" s="53" t="n"/>
      <c r="AH765" s="58" t="n"/>
      <c r="AI765" s="58" t="n"/>
      <c r="AJ765" s="48" t="n"/>
    </row>
    <row r="766" outlineLevel="1">
      <c r="A766" s="43" t="n">
        <v>47001</v>
      </c>
      <c r="B766" s="44">
        <f>CHOOSE(WEEKDAY(A766,2),"pon","wt","śr","czw","pt","sob","ndz")</f>
        <v/>
      </c>
      <c r="C766" s="45">
        <f>A766-WEEKDAY(A766,2)+1</f>
        <v/>
      </c>
      <c r="D766" s="44">
        <f>YEAR(A766)&amp;"-"&amp;TEXT(MONTH(A766),"00")</f>
        <v/>
      </c>
      <c r="E766" s="46" t="n"/>
      <c r="F766" s="46" t="n"/>
      <c r="G766" s="47" t="n"/>
      <c r="H766" s="48" t="n"/>
      <c r="I766" s="49" t="n"/>
      <c r="J766" s="47" t="n"/>
      <c r="K766" s="50">
        <f>IF(AND(H766="",I766="",COUNTIF('Zmiany planu'!$C$4:$C$1000,$A766)=0),"",1+COUNTIF('Zmiany planu'!$C$4:$C$1000,$A766))</f>
        <v/>
      </c>
      <c r="L766" s="51">
        <f>IF(COUNTIF('Zmiany planu'!$C$4:$C$1000,$A766)=0,IF(H766="","",H766),INDEX('Zmiany planu'!$G$4:$G$1000,MATCH(INT($A766)&amp;"#"&amp;COUNTIF('Zmiany planu'!$C$4:$C$1000,$A766),'Zmiany planu'!$L$4:$L$1000,0))&amp;"")</f>
        <v/>
      </c>
      <c r="M766" s="52">
        <f>IF(COUNTIF('Zmiany planu'!$C$4:$C$1000,$A766)=0,IF(I766="","",I766),IF(INDEX('Zmiany planu'!$H$4:$H$1000,MATCH(INT($A766)&amp;"#"&amp;COUNTIF('Zmiany planu'!$C$4:$C$1000,$A766),'Zmiany planu'!$L$4:$L$1000,0))="",0,INDEX('Zmiany planu'!$H$4:$H$1000,MATCH(INT($A766)&amp;"#"&amp;COUNTIF('Zmiany planu'!$C$4:$C$1000,$A766),'Zmiany planu'!$L$4:$L$1000,0))))</f>
        <v/>
      </c>
      <c r="N766" s="53" t="n"/>
      <c r="O766" s="53" t="n"/>
      <c r="P766" s="54" t="n"/>
      <c r="Q766" s="55" t="n"/>
      <c r="R766" s="56">
        <f>IF(AND(N(P766)&gt;0,N(Q766)&gt;0),Q766/P766,"")</f>
        <v/>
      </c>
      <c r="S766" s="53" t="n"/>
      <c r="T766" s="53" t="n"/>
      <c r="U766" s="44">
        <f>IF(OR(N(S766)=0,N('Ustawienia'!$B$19)=0),"",IFERROR("Z"&amp;MATCH(S766,'Ustawienia'!$C$23:$C$27,1),"&lt;Z1"))</f>
        <v/>
      </c>
      <c r="V766" s="53" t="n"/>
      <c r="W766" s="44">
        <f>IF(AND(N(V766)&gt;0,N(Q766)&gt;0),ROUND(V766*Q766*1440,0),"")</f>
        <v/>
      </c>
      <c r="X766" s="53" t="n"/>
      <c r="Y766" s="53" t="n"/>
      <c r="Z766" s="53" t="n"/>
      <c r="AA766" s="57" t="n"/>
      <c r="AB766" s="53" t="n"/>
      <c r="AC766" s="58" t="n"/>
      <c r="AD766" s="57" t="n"/>
      <c r="AE766" s="53" t="n"/>
      <c r="AF766" s="58" t="n"/>
      <c r="AG766" s="53" t="n"/>
      <c r="AH766" s="58" t="n"/>
      <c r="AI766" s="58" t="n"/>
      <c r="AJ766" s="48" t="n"/>
    </row>
    <row r="767" outlineLevel="1">
      <c r="A767" s="43" t="n">
        <v>47002</v>
      </c>
      <c r="B767" s="44">
        <f>CHOOSE(WEEKDAY(A767,2),"pon","wt","śr","czw","pt","sob","ndz")</f>
        <v/>
      </c>
      <c r="C767" s="45">
        <f>A767-WEEKDAY(A767,2)+1</f>
        <v/>
      </c>
      <c r="D767" s="44">
        <f>YEAR(A767)&amp;"-"&amp;TEXT(MONTH(A767),"00")</f>
        <v/>
      </c>
      <c r="E767" s="46" t="n"/>
      <c r="F767" s="46" t="n"/>
      <c r="G767" s="47" t="n"/>
      <c r="H767" s="48" t="n"/>
      <c r="I767" s="49" t="n"/>
      <c r="J767" s="47" t="n"/>
      <c r="K767" s="50">
        <f>IF(AND(H767="",I767="",COUNTIF('Zmiany planu'!$C$4:$C$1000,$A767)=0),"",1+COUNTIF('Zmiany planu'!$C$4:$C$1000,$A767))</f>
        <v/>
      </c>
      <c r="L767" s="51">
        <f>IF(COUNTIF('Zmiany planu'!$C$4:$C$1000,$A767)=0,IF(H767="","",H767),INDEX('Zmiany planu'!$G$4:$G$1000,MATCH(INT($A767)&amp;"#"&amp;COUNTIF('Zmiany planu'!$C$4:$C$1000,$A767),'Zmiany planu'!$L$4:$L$1000,0))&amp;"")</f>
        <v/>
      </c>
      <c r="M767" s="52">
        <f>IF(COUNTIF('Zmiany planu'!$C$4:$C$1000,$A767)=0,IF(I767="","",I767),IF(INDEX('Zmiany planu'!$H$4:$H$1000,MATCH(INT($A767)&amp;"#"&amp;COUNTIF('Zmiany planu'!$C$4:$C$1000,$A767),'Zmiany planu'!$L$4:$L$1000,0))="",0,INDEX('Zmiany planu'!$H$4:$H$1000,MATCH(INT($A767)&amp;"#"&amp;COUNTIF('Zmiany planu'!$C$4:$C$1000,$A767),'Zmiany planu'!$L$4:$L$1000,0))))</f>
        <v/>
      </c>
      <c r="N767" s="53" t="n"/>
      <c r="O767" s="53" t="n"/>
      <c r="P767" s="54" t="n"/>
      <c r="Q767" s="55" t="n"/>
      <c r="R767" s="56">
        <f>IF(AND(N(P767)&gt;0,N(Q767)&gt;0),Q767/P767,"")</f>
        <v/>
      </c>
      <c r="S767" s="53" t="n"/>
      <c r="T767" s="53" t="n"/>
      <c r="U767" s="44">
        <f>IF(OR(N(S767)=0,N('Ustawienia'!$B$19)=0),"",IFERROR("Z"&amp;MATCH(S767,'Ustawienia'!$C$23:$C$27,1),"&lt;Z1"))</f>
        <v/>
      </c>
      <c r="V767" s="53" t="n"/>
      <c r="W767" s="44">
        <f>IF(AND(N(V767)&gt;0,N(Q767)&gt;0),ROUND(V767*Q767*1440,0),"")</f>
        <v/>
      </c>
      <c r="X767" s="53" t="n"/>
      <c r="Y767" s="53" t="n"/>
      <c r="Z767" s="53" t="n"/>
      <c r="AA767" s="57" t="n"/>
      <c r="AB767" s="53" t="n"/>
      <c r="AC767" s="58" t="n"/>
      <c r="AD767" s="57" t="n"/>
      <c r="AE767" s="53" t="n"/>
      <c r="AF767" s="58" t="n"/>
      <c r="AG767" s="53" t="n"/>
      <c r="AH767" s="58" t="n"/>
      <c r="AI767" s="58" t="n"/>
      <c r="AJ767" s="48" t="n"/>
    </row>
    <row r="768" outlineLevel="1">
      <c r="A768" s="43" t="n">
        <v>47003</v>
      </c>
      <c r="B768" s="44">
        <f>CHOOSE(WEEKDAY(A768,2),"pon","wt","śr","czw","pt","sob","ndz")</f>
        <v/>
      </c>
      <c r="C768" s="45">
        <f>A768-WEEKDAY(A768,2)+1</f>
        <v/>
      </c>
      <c r="D768" s="44">
        <f>YEAR(A768)&amp;"-"&amp;TEXT(MONTH(A768),"00")</f>
        <v/>
      </c>
      <c r="E768" s="46" t="n"/>
      <c r="F768" s="46" t="n"/>
      <c r="G768" s="47" t="n"/>
      <c r="H768" s="48" t="n"/>
      <c r="I768" s="49" t="n"/>
      <c r="J768" s="47" t="n"/>
      <c r="K768" s="50">
        <f>IF(AND(H768="",I768="",COUNTIF('Zmiany planu'!$C$4:$C$1000,$A768)=0),"",1+COUNTIF('Zmiany planu'!$C$4:$C$1000,$A768))</f>
        <v/>
      </c>
      <c r="L768" s="51">
        <f>IF(COUNTIF('Zmiany planu'!$C$4:$C$1000,$A768)=0,IF(H768="","",H768),INDEX('Zmiany planu'!$G$4:$G$1000,MATCH(INT($A768)&amp;"#"&amp;COUNTIF('Zmiany planu'!$C$4:$C$1000,$A768),'Zmiany planu'!$L$4:$L$1000,0))&amp;"")</f>
        <v/>
      </c>
      <c r="M768" s="52">
        <f>IF(COUNTIF('Zmiany planu'!$C$4:$C$1000,$A768)=0,IF(I768="","",I768),IF(INDEX('Zmiany planu'!$H$4:$H$1000,MATCH(INT($A768)&amp;"#"&amp;COUNTIF('Zmiany planu'!$C$4:$C$1000,$A768),'Zmiany planu'!$L$4:$L$1000,0))="",0,INDEX('Zmiany planu'!$H$4:$H$1000,MATCH(INT($A768)&amp;"#"&amp;COUNTIF('Zmiany planu'!$C$4:$C$1000,$A768),'Zmiany planu'!$L$4:$L$1000,0))))</f>
        <v/>
      </c>
      <c r="N768" s="53" t="n"/>
      <c r="O768" s="53" t="n"/>
      <c r="P768" s="54" t="n"/>
      <c r="Q768" s="55" t="n"/>
      <c r="R768" s="56">
        <f>IF(AND(N(P768)&gt;0,N(Q768)&gt;0),Q768/P768,"")</f>
        <v/>
      </c>
      <c r="S768" s="53" t="n"/>
      <c r="T768" s="53" t="n"/>
      <c r="U768" s="44">
        <f>IF(OR(N(S768)=0,N('Ustawienia'!$B$19)=0),"",IFERROR("Z"&amp;MATCH(S768,'Ustawienia'!$C$23:$C$27,1),"&lt;Z1"))</f>
        <v/>
      </c>
      <c r="V768" s="53" t="n"/>
      <c r="W768" s="44">
        <f>IF(AND(N(V768)&gt;0,N(Q768)&gt;0),ROUND(V768*Q768*1440,0),"")</f>
        <v/>
      </c>
      <c r="X768" s="53" t="n"/>
      <c r="Y768" s="53" t="n"/>
      <c r="Z768" s="53" t="n"/>
      <c r="AA768" s="57" t="n"/>
      <c r="AB768" s="53" t="n"/>
      <c r="AC768" s="58" t="n"/>
      <c r="AD768" s="57" t="n"/>
      <c r="AE768" s="53" t="n"/>
      <c r="AF768" s="58" t="n"/>
      <c r="AG768" s="53" t="n"/>
      <c r="AH768" s="58" t="n"/>
      <c r="AI768" s="58" t="n"/>
      <c r="AJ768" s="48" t="n"/>
    </row>
    <row r="769" outlineLevel="1">
      <c r="A769" s="43" t="n">
        <v>47004</v>
      </c>
      <c r="B769" s="44">
        <f>CHOOSE(WEEKDAY(A769,2),"pon","wt","śr","czw","pt","sob","ndz")</f>
        <v/>
      </c>
      <c r="C769" s="45">
        <f>A769-WEEKDAY(A769,2)+1</f>
        <v/>
      </c>
      <c r="D769" s="44">
        <f>YEAR(A769)&amp;"-"&amp;TEXT(MONTH(A769),"00")</f>
        <v/>
      </c>
      <c r="E769" s="46" t="n"/>
      <c r="F769" s="46" t="n"/>
      <c r="G769" s="47" t="n"/>
      <c r="H769" s="48" t="n"/>
      <c r="I769" s="49" t="n"/>
      <c r="J769" s="47" t="n"/>
      <c r="K769" s="50">
        <f>IF(AND(H769="",I769="",COUNTIF('Zmiany planu'!$C$4:$C$1000,$A769)=0),"",1+COUNTIF('Zmiany planu'!$C$4:$C$1000,$A769))</f>
        <v/>
      </c>
      <c r="L769" s="51">
        <f>IF(COUNTIF('Zmiany planu'!$C$4:$C$1000,$A769)=0,IF(H769="","",H769),INDEX('Zmiany planu'!$G$4:$G$1000,MATCH(INT($A769)&amp;"#"&amp;COUNTIF('Zmiany planu'!$C$4:$C$1000,$A769),'Zmiany planu'!$L$4:$L$1000,0))&amp;"")</f>
        <v/>
      </c>
      <c r="M769" s="52">
        <f>IF(COUNTIF('Zmiany planu'!$C$4:$C$1000,$A769)=0,IF(I769="","",I769),IF(INDEX('Zmiany planu'!$H$4:$H$1000,MATCH(INT($A769)&amp;"#"&amp;COUNTIF('Zmiany planu'!$C$4:$C$1000,$A769),'Zmiany planu'!$L$4:$L$1000,0))="",0,INDEX('Zmiany planu'!$H$4:$H$1000,MATCH(INT($A769)&amp;"#"&amp;COUNTIF('Zmiany planu'!$C$4:$C$1000,$A769),'Zmiany planu'!$L$4:$L$1000,0))))</f>
        <v/>
      </c>
      <c r="N769" s="53" t="n"/>
      <c r="O769" s="53" t="n"/>
      <c r="P769" s="54" t="n"/>
      <c r="Q769" s="55" t="n"/>
      <c r="R769" s="56">
        <f>IF(AND(N(P769)&gt;0,N(Q769)&gt;0),Q769/P769,"")</f>
        <v/>
      </c>
      <c r="S769" s="53" t="n"/>
      <c r="T769" s="53" t="n"/>
      <c r="U769" s="44">
        <f>IF(OR(N(S769)=0,N('Ustawienia'!$B$19)=0),"",IFERROR("Z"&amp;MATCH(S769,'Ustawienia'!$C$23:$C$27,1),"&lt;Z1"))</f>
        <v/>
      </c>
      <c r="V769" s="53" t="n"/>
      <c r="W769" s="44">
        <f>IF(AND(N(V769)&gt;0,N(Q769)&gt;0),ROUND(V769*Q769*1440,0),"")</f>
        <v/>
      </c>
      <c r="X769" s="53" t="n"/>
      <c r="Y769" s="53" t="n"/>
      <c r="Z769" s="53" t="n"/>
      <c r="AA769" s="57" t="n"/>
      <c r="AB769" s="53" t="n"/>
      <c r="AC769" s="58" t="n"/>
      <c r="AD769" s="57" t="n"/>
      <c r="AE769" s="53" t="n"/>
      <c r="AF769" s="58" t="n"/>
      <c r="AG769" s="53" t="n"/>
      <c r="AH769" s="58" t="n"/>
      <c r="AI769" s="58" t="n"/>
      <c r="AJ769" s="48" t="n"/>
    </row>
    <row r="770" outlineLevel="1">
      <c r="A770" s="43" t="n">
        <v>47005</v>
      </c>
      <c r="B770" s="44">
        <f>CHOOSE(WEEKDAY(A770,2),"pon","wt","śr","czw","pt","sob","ndz")</f>
        <v/>
      </c>
      <c r="C770" s="45">
        <f>A770-WEEKDAY(A770,2)+1</f>
        <v/>
      </c>
      <c r="D770" s="44">
        <f>YEAR(A770)&amp;"-"&amp;TEXT(MONTH(A770),"00")</f>
        <v/>
      </c>
      <c r="E770" s="46" t="n"/>
      <c r="F770" s="46" t="n"/>
      <c r="G770" s="47" t="n"/>
      <c r="H770" s="48" t="n"/>
      <c r="I770" s="49" t="n"/>
      <c r="J770" s="47" t="n"/>
      <c r="K770" s="50">
        <f>IF(AND(H770="",I770="",COUNTIF('Zmiany planu'!$C$4:$C$1000,$A770)=0),"",1+COUNTIF('Zmiany planu'!$C$4:$C$1000,$A770))</f>
        <v/>
      </c>
      <c r="L770" s="51">
        <f>IF(COUNTIF('Zmiany planu'!$C$4:$C$1000,$A770)=0,IF(H770="","",H770),INDEX('Zmiany planu'!$G$4:$G$1000,MATCH(INT($A770)&amp;"#"&amp;COUNTIF('Zmiany planu'!$C$4:$C$1000,$A770),'Zmiany planu'!$L$4:$L$1000,0))&amp;"")</f>
        <v/>
      </c>
      <c r="M770" s="52">
        <f>IF(COUNTIF('Zmiany planu'!$C$4:$C$1000,$A770)=0,IF(I770="","",I770),IF(INDEX('Zmiany planu'!$H$4:$H$1000,MATCH(INT($A770)&amp;"#"&amp;COUNTIF('Zmiany planu'!$C$4:$C$1000,$A770),'Zmiany planu'!$L$4:$L$1000,0))="",0,INDEX('Zmiany planu'!$H$4:$H$1000,MATCH(INT($A770)&amp;"#"&amp;COUNTIF('Zmiany planu'!$C$4:$C$1000,$A770),'Zmiany planu'!$L$4:$L$1000,0))))</f>
        <v/>
      </c>
      <c r="N770" s="53" t="n"/>
      <c r="O770" s="53" t="n"/>
      <c r="P770" s="54" t="n"/>
      <c r="Q770" s="55" t="n"/>
      <c r="R770" s="56">
        <f>IF(AND(N(P770)&gt;0,N(Q770)&gt;0),Q770/P770,"")</f>
        <v/>
      </c>
      <c r="S770" s="53" t="n"/>
      <c r="T770" s="53" t="n"/>
      <c r="U770" s="44">
        <f>IF(OR(N(S770)=0,N('Ustawienia'!$B$19)=0),"",IFERROR("Z"&amp;MATCH(S770,'Ustawienia'!$C$23:$C$27,1),"&lt;Z1"))</f>
        <v/>
      </c>
      <c r="V770" s="53" t="n"/>
      <c r="W770" s="44">
        <f>IF(AND(N(V770)&gt;0,N(Q770)&gt;0),ROUND(V770*Q770*1440,0),"")</f>
        <v/>
      </c>
      <c r="X770" s="53" t="n"/>
      <c r="Y770" s="53" t="n"/>
      <c r="Z770" s="53" t="n"/>
      <c r="AA770" s="57" t="n"/>
      <c r="AB770" s="53" t="n"/>
      <c r="AC770" s="58" t="n"/>
      <c r="AD770" s="57" t="n"/>
      <c r="AE770" s="53" t="n"/>
      <c r="AF770" s="58" t="n"/>
      <c r="AG770" s="53" t="n"/>
      <c r="AH770" s="58" t="n"/>
      <c r="AI770" s="58" t="n"/>
      <c r="AJ770" s="48" t="n"/>
    </row>
    <row r="771" outlineLevel="1">
      <c r="A771" s="59" t="n">
        <v>47006</v>
      </c>
      <c r="B771" s="60">
        <f>CHOOSE(WEEKDAY(A771,2),"pon","wt","śr","czw","pt","sob","ndz")</f>
        <v/>
      </c>
      <c r="C771" s="61">
        <f>A771-WEEKDAY(A771,2)+1</f>
        <v/>
      </c>
      <c r="D771" s="60">
        <f>YEAR(A771)&amp;"-"&amp;TEXT(MONTH(A771),"00")</f>
        <v/>
      </c>
      <c r="E771" s="62">
        <f>SUMIFS($M$4:$M$1200,$C$4:$C$1200,$C771)</f>
        <v/>
      </c>
      <c r="F771" s="62">
        <f>SUMIFS($P$4:$P$1200,$C$4:$C$1200,$C771)</f>
        <v/>
      </c>
      <c r="G771" s="63" t="n"/>
      <c r="H771" s="64" t="n"/>
      <c r="I771" s="65" t="n"/>
      <c r="J771" s="63" t="n"/>
      <c r="K771" s="66">
        <f>IF(AND(H771="",I771="",COUNTIF('Zmiany planu'!$C$4:$C$1000,$A771)=0),"",1+COUNTIF('Zmiany planu'!$C$4:$C$1000,$A771))</f>
        <v/>
      </c>
      <c r="L771" s="67">
        <f>IF(COUNTIF('Zmiany planu'!$C$4:$C$1000,$A771)=0,IF(H771="","",H771),INDEX('Zmiany planu'!$G$4:$G$1000,MATCH(INT($A771)&amp;"#"&amp;COUNTIF('Zmiany planu'!$C$4:$C$1000,$A771),'Zmiany planu'!$L$4:$L$1000,0))&amp;"")</f>
        <v/>
      </c>
      <c r="M771" s="68">
        <f>IF(COUNTIF('Zmiany planu'!$C$4:$C$1000,$A771)=0,IF(I771="","",I771),IF(INDEX('Zmiany planu'!$H$4:$H$1000,MATCH(INT($A771)&amp;"#"&amp;COUNTIF('Zmiany planu'!$C$4:$C$1000,$A771),'Zmiany planu'!$L$4:$L$1000,0))="",0,INDEX('Zmiany planu'!$H$4:$H$1000,MATCH(INT($A771)&amp;"#"&amp;COUNTIF('Zmiany planu'!$C$4:$C$1000,$A771),'Zmiany planu'!$L$4:$L$1000,0))))</f>
        <v/>
      </c>
      <c r="N771" s="69" t="n"/>
      <c r="O771" s="69" t="n"/>
      <c r="P771" s="70" t="n"/>
      <c r="Q771" s="71" t="n"/>
      <c r="R771" s="72">
        <f>IF(AND(N(P771)&gt;0,N(Q771)&gt;0),Q771/P771,"")</f>
        <v/>
      </c>
      <c r="S771" s="69" t="n"/>
      <c r="T771" s="69" t="n"/>
      <c r="U771" s="60">
        <f>IF(OR(N(S771)=0,N('Ustawienia'!$B$19)=0),"",IFERROR("Z"&amp;MATCH(S771,'Ustawienia'!$C$23:$C$27,1),"&lt;Z1"))</f>
        <v/>
      </c>
      <c r="V771" s="69" t="n"/>
      <c r="W771" s="60">
        <f>IF(AND(N(V771)&gt;0,N(Q771)&gt;0),ROUND(V771*Q771*1440,0),"")</f>
        <v/>
      </c>
      <c r="X771" s="69" t="n"/>
      <c r="Y771" s="69" t="n"/>
      <c r="Z771" s="69" t="n"/>
      <c r="AA771" s="73" t="n"/>
      <c r="AB771" s="69" t="n"/>
      <c r="AC771" s="74" t="n"/>
      <c r="AD771" s="73" t="n"/>
      <c r="AE771" s="69" t="n"/>
      <c r="AF771" s="74" t="n"/>
      <c r="AG771" s="69" t="n"/>
      <c r="AH771" s="74" t="n"/>
      <c r="AI771" s="74" t="n"/>
      <c r="AJ771" s="64" t="n"/>
    </row>
    <row r="772" outlineLevel="1">
      <c r="A772" s="43" t="n">
        <v>47007</v>
      </c>
      <c r="B772" s="44">
        <f>CHOOSE(WEEKDAY(A772,2),"pon","wt","śr","czw","pt","sob","ndz")</f>
        <v/>
      </c>
      <c r="C772" s="45">
        <f>A772-WEEKDAY(A772,2)+1</f>
        <v/>
      </c>
      <c r="D772" s="44">
        <f>YEAR(A772)&amp;"-"&amp;TEXT(MONTH(A772),"00")</f>
        <v/>
      </c>
      <c r="E772" s="46" t="n"/>
      <c r="F772" s="46" t="n"/>
      <c r="G772" s="47" t="n"/>
      <c r="H772" s="48" t="n"/>
      <c r="I772" s="49" t="n"/>
      <c r="J772" s="47" t="n"/>
      <c r="K772" s="50">
        <f>IF(AND(H772="",I772="",COUNTIF('Zmiany planu'!$C$4:$C$1000,$A772)=0),"",1+COUNTIF('Zmiany planu'!$C$4:$C$1000,$A772))</f>
        <v/>
      </c>
      <c r="L772" s="51">
        <f>IF(COUNTIF('Zmiany planu'!$C$4:$C$1000,$A772)=0,IF(H772="","",H772),INDEX('Zmiany planu'!$G$4:$G$1000,MATCH(INT($A772)&amp;"#"&amp;COUNTIF('Zmiany planu'!$C$4:$C$1000,$A772),'Zmiany planu'!$L$4:$L$1000,0))&amp;"")</f>
        <v/>
      </c>
      <c r="M772" s="52">
        <f>IF(COUNTIF('Zmiany planu'!$C$4:$C$1000,$A772)=0,IF(I772="","",I772),IF(INDEX('Zmiany planu'!$H$4:$H$1000,MATCH(INT($A772)&amp;"#"&amp;COUNTIF('Zmiany planu'!$C$4:$C$1000,$A772),'Zmiany planu'!$L$4:$L$1000,0))="",0,INDEX('Zmiany planu'!$H$4:$H$1000,MATCH(INT($A772)&amp;"#"&amp;COUNTIF('Zmiany planu'!$C$4:$C$1000,$A772),'Zmiany planu'!$L$4:$L$1000,0))))</f>
        <v/>
      </c>
      <c r="N772" s="53" t="n"/>
      <c r="O772" s="53" t="n"/>
      <c r="P772" s="54" t="n"/>
      <c r="Q772" s="55" t="n"/>
      <c r="R772" s="56">
        <f>IF(AND(N(P772)&gt;0,N(Q772)&gt;0),Q772/P772,"")</f>
        <v/>
      </c>
      <c r="S772" s="53" t="n"/>
      <c r="T772" s="53" t="n"/>
      <c r="U772" s="44">
        <f>IF(OR(N(S772)=0,N('Ustawienia'!$B$19)=0),"",IFERROR("Z"&amp;MATCH(S772,'Ustawienia'!$C$23:$C$27,1),"&lt;Z1"))</f>
        <v/>
      </c>
      <c r="V772" s="53" t="n"/>
      <c r="W772" s="44">
        <f>IF(AND(N(V772)&gt;0,N(Q772)&gt;0),ROUND(V772*Q772*1440,0),"")</f>
        <v/>
      </c>
      <c r="X772" s="53" t="n"/>
      <c r="Y772" s="53" t="n"/>
      <c r="Z772" s="53" t="n"/>
      <c r="AA772" s="57" t="n"/>
      <c r="AB772" s="53" t="n"/>
      <c r="AC772" s="58" t="n"/>
      <c r="AD772" s="57" t="n"/>
      <c r="AE772" s="53" t="n"/>
      <c r="AF772" s="58" t="n"/>
      <c r="AG772" s="53" t="n"/>
      <c r="AH772" s="58" t="n"/>
      <c r="AI772" s="58" t="n"/>
      <c r="AJ772" s="48" t="n"/>
    </row>
    <row r="773" outlineLevel="1">
      <c r="A773" s="43" t="n">
        <v>47008</v>
      </c>
      <c r="B773" s="44">
        <f>CHOOSE(WEEKDAY(A773,2),"pon","wt","śr","czw","pt","sob","ndz")</f>
        <v/>
      </c>
      <c r="C773" s="45">
        <f>A773-WEEKDAY(A773,2)+1</f>
        <v/>
      </c>
      <c r="D773" s="44">
        <f>YEAR(A773)&amp;"-"&amp;TEXT(MONTH(A773),"00")</f>
        <v/>
      </c>
      <c r="E773" s="46" t="n"/>
      <c r="F773" s="46" t="n"/>
      <c r="G773" s="47" t="n"/>
      <c r="H773" s="48" t="n"/>
      <c r="I773" s="49" t="n"/>
      <c r="J773" s="47" t="n"/>
      <c r="K773" s="50">
        <f>IF(AND(H773="",I773="",COUNTIF('Zmiany planu'!$C$4:$C$1000,$A773)=0),"",1+COUNTIF('Zmiany planu'!$C$4:$C$1000,$A773))</f>
        <v/>
      </c>
      <c r="L773" s="51">
        <f>IF(COUNTIF('Zmiany planu'!$C$4:$C$1000,$A773)=0,IF(H773="","",H773),INDEX('Zmiany planu'!$G$4:$G$1000,MATCH(INT($A773)&amp;"#"&amp;COUNTIF('Zmiany planu'!$C$4:$C$1000,$A773),'Zmiany planu'!$L$4:$L$1000,0))&amp;"")</f>
        <v/>
      </c>
      <c r="M773" s="52">
        <f>IF(COUNTIF('Zmiany planu'!$C$4:$C$1000,$A773)=0,IF(I773="","",I773),IF(INDEX('Zmiany planu'!$H$4:$H$1000,MATCH(INT($A773)&amp;"#"&amp;COUNTIF('Zmiany planu'!$C$4:$C$1000,$A773),'Zmiany planu'!$L$4:$L$1000,0))="",0,INDEX('Zmiany planu'!$H$4:$H$1000,MATCH(INT($A773)&amp;"#"&amp;COUNTIF('Zmiany planu'!$C$4:$C$1000,$A773),'Zmiany planu'!$L$4:$L$1000,0))))</f>
        <v/>
      </c>
      <c r="N773" s="53" t="n"/>
      <c r="O773" s="53" t="n"/>
      <c r="P773" s="54" t="n"/>
      <c r="Q773" s="55" t="n"/>
      <c r="R773" s="56">
        <f>IF(AND(N(P773)&gt;0,N(Q773)&gt;0),Q773/P773,"")</f>
        <v/>
      </c>
      <c r="S773" s="53" t="n"/>
      <c r="T773" s="53" t="n"/>
      <c r="U773" s="44">
        <f>IF(OR(N(S773)=0,N('Ustawienia'!$B$19)=0),"",IFERROR("Z"&amp;MATCH(S773,'Ustawienia'!$C$23:$C$27,1),"&lt;Z1"))</f>
        <v/>
      </c>
      <c r="V773" s="53" t="n"/>
      <c r="W773" s="44">
        <f>IF(AND(N(V773)&gt;0,N(Q773)&gt;0),ROUND(V773*Q773*1440,0),"")</f>
        <v/>
      </c>
      <c r="X773" s="53" t="n"/>
      <c r="Y773" s="53" t="n"/>
      <c r="Z773" s="53" t="n"/>
      <c r="AA773" s="57" t="n"/>
      <c r="AB773" s="53" t="n"/>
      <c r="AC773" s="58" t="n"/>
      <c r="AD773" s="57" t="n"/>
      <c r="AE773" s="53" t="n"/>
      <c r="AF773" s="58" t="n"/>
      <c r="AG773" s="53" t="n"/>
      <c r="AH773" s="58" t="n"/>
      <c r="AI773" s="58" t="n"/>
      <c r="AJ773" s="48" t="n"/>
    </row>
    <row r="774" outlineLevel="1">
      <c r="A774" s="43" t="n">
        <v>47009</v>
      </c>
      <c r="B774" s="44">
        <f>CHOOSE(WEEKDAY(A774,2),"pon","wt","śr","czw","pt","sob","ndz")</f>
        <v/>
      </c>
      <c r="C774" s="45">
        <f>A774-WEEKDAY(A774,2)+1</f>
        <v/>
      </c>
      <c r="D774" s="44">
        <f>YEAR(A774)&amp;"-"&amp;TEXT(MONTH(A774),"00")</f>
        <v/>
      </c>
      <c r="E774" s="46" t="n"/>
      <c r="F774" s="46" t="n"/>
      <c r="G774" s="47" t="n"/>
      <c r="H774" s="48" t="n"/>
      <c r="I774" s="49" t="n"/>
      <c r="J774" s="47" t="n"/>
      <c r="K774" s="50">
        <f>IF(AND(H774="",I774="",COUNTIF('Zmiany planu'!$C$4:$C$1000,$A774)=0),"",1+COUNTIF('Zmiany planu'!$C$4:$C$1000,$A774))</f>
        <v/>
      </c>
      <c r="L774" s="51">
        <f>IF(COUNTIF('Zmiany planu'!$C$4:$C$1000,$A774)=0,IF(H774="","",H774),INDEX('Zmiany planu'!$G$4:$G$1000,MATCH(INT($A774)&amp;"#"&amp;COUNTIF('Zmiany planu'!$C$4:$C$1000,$A774),'Zmiany planu'!$L$4:$L$1000,0))&amp;"")</f>
        <v/>
      </c>
      <c r="M774" s="52">
        <f>IF(COUNTIF('Zmiany planu'!$C$4:$C$1000,$A774)=0,IF(I774="","",I774),IF(INDEX('Zmiany planu'!$H$4:$H$1000,MATCH(INT($A774)&amp;"#"&amp;COUNTIF('Zmiany planu'!$C$4:$C$1000,$A774),'Zmiany planu'!$L$4:$L$1000,0))="",0,INDEX('Zmiany planu'!$H$4:$H$1000,MATCH(INT($A774)&amp;"#"&amp;COUNTIF('Zmiany planu'!$C$4:$C$1000,$A774),'Zmiany planu'!$L$4:$L$1000,0))))</f>
        <v/>
      </c>
      <c r="N774" s="53" t="n"/>
      <c r="O774" s="53" t="n"/>
      <c r="P774" s="54" t="n"/>
      <c r="Q774" s="55" t="n"/>
      <c r="R774" s="56">
        <f>IF(AND(N(P774)&gt;0,N(Q774)&gt;0),Q774/P774,"")</f>
        <v/>
      </c>
      <c r="S774" s="53" t="n"/>
      <c r="T774" s="53" t="n"/>
      <c r="U774" s="44">
        <f>IF(OR(N(S774)=0,N('Ustawienia'!$B$19)=0),"",IFERROR("Z"&amp;MATCH(S774,'Ustawienia'!$C$23:$C$27,1),"&lt;Z1"))</f>
        <v/>
      </c>
      <c r="V774" s="53" t="n"/>
      <c r="W774" s="44">
        <f>IF(AND(N(V774)&gt;0,N(Q774)&gt;0),ROUND(V774*Q774*1440,0),"")</f>
        <v/>
      </c>
      <c r="X774" s="53" t="n"/>
      <c r="Y774" s="53" t="n"/>
      <c r="Z774" s="53" t="n"/>
      <c r="AA774" s="57" t="n"/>
      <c r="AB774" s="53" t="n"/>
      <c r="AC774" s="58" t="n"/>
      <c r="AD774" s="57" t="n"/>
      <c r="AE774" s="53" t="n"/>
      <c r="AF774" s="58" t="n"/>
      <c r="AG774" s="53" t="n"/>
      <c r="AH774" s="58" t="n"/>
      <c r="AI774" s="58" t="n"/>
      <c r="AJ774" s="48" t="n"/>
    </row>
    <row r="775" outlineLevel="1">
      <c r="A775" s="43" t="n">
        <v>47010</v>
      </c>
      <c r="B775" s="44">
        <f>CHOOSE(WEEKDAY(A775,2),"pon","wt","śr","czw","pt","sob","ndz")</f>
        <v/>
      </c>
      <c r="C775" s="45">
        <f>A775-WEEKDAY(A775,2)+1</f>
        <v/>
      </c>
      <c r="D775" s="44">
        <f>YEAR(A775)&amp;"-"&amp;TEXT(MONTH(A775),"00")</f>
        <v/>
      </c>
      <c r="E775" s="46" t="n"/>
      <c r="F775" s="46" t="n"/>
      <c r="G775" s="47" t="n"/>
      <c r="H775" s="48" t="n"/>
      <c r="I775" s="49" t="n"/>
      <c r="J775" s="47" t="n"/>
      <c r="K775" s="50">
        <f>IF(AND(H775="",I775="",COUNTIF('Zmiany planu'!$C$4:$C$1000,$A775)=0),"",1+COUNTIF('Zmiany planu'!$C$4:$C$1000,$A775))</f>
        <v/>
      </c>
      <c r="L775" s="51">
        <f>IF(COUNTIF('Zmiany planu'!$C$4:$C$1000,$A775)=0,IF(H775="","",H775),INDEX('Zmiany planu'!$G$4:$G$1000,MATCH(INT($A775)&amp;"#"&amp;COUNTIF('Zmiany planu'!$C$4:$C$1000,$A775),'Zmiany planu'!$L$4:$L$1000,0))&amp;"")</f>
        <v/>
      </c>
      <c r="M775" s="52">
        <f>IF(COUNTIF('Zmiany planu'!$C$4:$C$1000,$A775)=0,IF(I775="","",I775),IF(INDEX('Zmiany planu'!$H$4:$H$1000,MATCH(INT($A775)&amp;"#"&amp;COUNTIF('Zmiany planu'!$C$4:$C$1000,$A775),'Zmiany planu'!$L$4:$L$1000,0))="",0,INDEX('Zmiany planu'!$H$4:$H$1000,MATCH(INT($A775)&amp;"#"&amp;COUNTIF('Zmiany planu'!$C$4:$C$1000,$A775),'Zmiany planu'!$L$4:$L$1000,0))))</f>
        <v/>
      </c>
      <c r="N775" s="53" t="n"/>
      <c r="O775" s="53" t="n"/>
      <c r="P775" s="54" t="n"/>
      <c r="Q775" s="55" t="n"/>
      <c r="R775" s="56">
        <f>IF(AND(N(P775)&gt;0,N(Q775)&gt;0),Q775/P775,"")</f>
        <v/>
      </c>
      <c r="S775" s="53" t="n"/>
      <c r="T775" s="53" t="n"/>
      <c r="U775" s="44">
        <f>IF(OR(N(S775)=0,N('Ustawienia'!$B$19)=0),"",IFERROR("Z"&amp;MATCH(S775,'Ustawienia'!$C$23:$C$27,1),"&lt;Z1"))</f>
        <v/>
      </c>
      <c r="V775" s="53" t="n"/>
      <c r="W775" s="44">
        <f>IF(AND(N(V775)&gt;0,N(Q775)&gt;0),ROUND(V775*Q775*1440,0),"")</f>
        <v/>
      </c>
      <c r="X775" s="53" t="n"/>
      <c r="Y775" s="53" t="n"/>
      <c r="Z775" s="53" t="n"/>
      <c r="AA775" s="57" t="n"/>
      <c r="AB775" s="53" t="n"/>
      <c r="AC775" s="58" t="n"/>
      <c r="AD775" s="57" t="n"/>
      <c r="AE775" s="53" t="n"/>
      <c r="AF775" s="58" t="n"/>
      <c r="AG775" s="53" t="n"/>
      <c r="AH775" s="58" t="n"/>
      <c r="AI775" s="58" t="n"/>
      <c r="AJ775" s="48" t="n"/>
    </row>
    <row r="776" outlineLevel="1">
      <c r="A776" s="43" t="n">
        <v>47011</v>
      </c>
      <c r="B776" s="44">
        <f>CHOOSE(WEEKDAY(A776,2),"pon","wt","śr","czw","pt","sob","ndz")</f>
        <v/>
      </c>
      <c r="C776" s="45">
        <f>A776-WEEKDAY(A776,2)+1</f>
        <v/>
      </c>
      <c r="D776" s="44">
        <f>YEAR(A776)&amp;"-"&amp;TEXT(MONTH(A776),"00")</f>
        <v/>
      </c>
      <c r="E776" s="46" t="n"/>
      <c r="F776" s="46" t="n"/>
      <c r="G776" s="47" t="n"/>
      <c r="H776" s="48" t="n"/>
      <c r="I776" s="49" t="n"/>
      <c r="J776" s="47" t="n"/>
      <c r="K776" s="50">
        <f>IF(AND(H776="",I776="",COUNTIF('Zmiany planu'!$C$4:$C$1000,$A776)=0),"",1+COUNTIF('Zmiany planu'!$C$4:$C$1000,$A776))</f>
        <v/>
      </c>
      <c r="L776" s="51">
        <f>IF(COUNTIF('Zmiany planu'!$C$4:$C$1000,$A776)=0,IF(H776="","",H776),INDEX('Zmiany planu'!$G$4:$G$1000,MATCH(INT($A776)&amp;"#"&amp;COUNTIF('Zmiany planu'!$C$4:$C$1000,$A776),'Zmiany planu'!$L$4:$L$1000,0))&amp;"")</f>
        <v/>
      </c>
      <c r="M776" s="52">
        <f>IF(COUNTIF('Zmiany planu'!$C$4:$C$1000,$A776)=0,IF(I776="","",I776),IF(INDEX('Zmiany planu'!$H$4:$H$1000,MATCH(INT($A776)&amp;"#"&amp;COUNTIF('Zmiany planu'!$C$4:$C$1000,$A776),'Zmiany planu'!$L$4:$L$1000,0))="",0,INDEX('Zmiany planu'!$H$4:$H$1000,MATCH(INT($A776)&amp;"#"&amp;COUNTIF('Zmiany planu'!$C$4:$C$1000,$A776),'Zmiany planu'!$L$4:$L$1000,0))))</f>
        <v/>
      </c>
      <c r="N776" s="53" t="n"/>
      <c r="O776" s="53" t="n"/>
      <c r="P776" s="54" t="n"/>
      <c r="Q776" s="55" t="n"/>
      <c r="R776" s="56">
        <f>IF(AND(N(P776)&gt;0,N(Q776)&gt;0),Q776/P776,"")</f>
        <v/>
      </c>
      <c r="S776" s="53" t="n"/>
      <c r="T776" s="53" t="n"/>
      <c r="U776" s="44">
        <f>IF(OR(N(S776)=0,N('Ustawienia'!$B$19)=0),"",IFERROR("Z"&amp;MATCH(S776,'Ustawienia'!$C$23:$C$27,1),"&lt;Z1"))</f>
        <v/>
      </c>
      <c r="V776" s="53" t="n"/>
      <c r="W776" s="44">
        <f>IF(AND(N(V776)&gt;0,N(Q776)&gt;0),ROUND(V776*Q776*1440,0),"")</f>
        <v/>
      </c>
      <c r="X776" s="53" t="n"/>
      <c r="Y776" s="53" t="n"/>
      <c r="Z776" s="53" t="n"/>
      <c r="AA776" s="57" t="n"/>
      <c r="AB776" s="53" t="n"/>
      <c r="AC776" s="58" t="n"/>
      <c r="AD776" s="57" t="n"/>
      <c r="AE776" s="53" t="n"/>
      <c r="AF776" s="58" t="n"/>
      <c r="AG776" s="53" t="n"/>
      <c r="AH776" s="58" t="n"/>
      <c r="AI776" s="58" t="n"/>
      <c r="AJ776" s="48" t="n"/>
    </row>
    <row r="777" outlineLevel="1">
      <c r="A777" s="43" t="n">
        <v>47012</v>
      </c>
      <c r="B777" s="44">
        <f>CHOOSE(WEEKDAY(A777,2),"pon","wt","śr","czw","pt","sob","ndz")</f>
        <v/>
      </c>
      <c r="C777" s="45">
        <f>A777-WEEKDAY(A777,2)+1</f>
        <v/>
      </c>
      <c r="D777" s="44">
        <f>YEAR(A777)&amp;"-"&amp;TEXT(MONTH(A777),"00")</f>
        <v/>
      </c>
      <c r="E777" s="46" t="n"/>
      <c r="F777" s="46" t="n"/>
      <c r="G777" s="47" t="n"/>
      <c r="H777" s="48" t="n"/>
      <c r="I777" s="49" t="n"/>
      <c r="J777" s="47" t="n"/>
      <c r="K777" s="50">
        <f>IF(AND(H777="",I777="",COUNTIF('Zmiany planu'!$C$4:$C$1000,$A777)=0),"",1+COUNTIF('Zmiany planu'!$C$4:$C$1000,$A777))</f>
        <v/>
      </c>
      <c r="L777" s="51">
        <f>IF(COUNTIF('Zmiany planu'!$C$4:$C$1000,$A777)=0,IF(H777="","",H777),INDEX('Zmiany planu'!$G$4:$G$1000,MATCH(INT($A777)&amp;"#"&amp;COUNTIF('Zmiany planu'!$C$4:$C$1000,$A777),'Zmiany planu'!$L$4:$L$1000,0))&amp;"")</f>
        <v/>
      </c>
      <c r="M777" s="52">
        <f>IF(COUNTIF('Zmiany planu'!$C$4:$C$1000,$A777)=0,IF(I777="","",I777),IF(INDEX('Zmiany planu'!$H$4:$H$1000,MATCH(INT($A777)&amp;"#"&amp;COUNTIF('Zmiany planu'!$C$4:$C$1000,$A777),'Zmiany planu'!$L$4:$L$1000,0))="",0,INDEX('Zmiany planu'!$H$4:$H$1000,MATCH(INT($A777)&amp;"#"&amp;COUNTIF('Zmiany planu'!$C$4:$C$1000,$A777),'Zmiany planu'!$L$4:$L$1000,0))))</f>
        <v/>
      </c>
      <c r="N777" s="53" t="n"/>
      <c r="O777" s="53" t="n"/>
      <c r="P777" s="54" t="n"/>
      <c r="Q777" s="55" t="n"/>
      <c r="R777" s="56">
        <f>IF(AND(N(P777)&gt;0,N(Q777)&gt;0),Q777/P777,"")</f>
        <v/>
      </c>
      <c r="S777" s="53" t="n"/>
      <c r="T777" s="53" t="n"/>
      <c r="U777" s="44">
        <f>IF(OR(N(S777)=0,N('Ustawienia'!$B$19)=0),"",IFERROR("Z"&amp;MATCH(S777,'Ustawienia'!$C$23:$C$27,1),"&lt;Z1"))</f>
        <v/>
      </c>
      <c r="V777" s="53" t="n"/>
      <c r="W777" s="44">
        <f>IF(AND(N(V777)&gt;0,N(Q777)&gt;0),ROUND(V777*Q777*1440,0),"")</f>
        <v/>
      </c>
      <c r="X777" s="53" t="n"/>
      <c r="Y777" s="53" t="n"/>
      <c r="Z777" s="53" t="n"/>
      <c r="AA777" s="57" t="n"/>
      <c r="AB777" s="53" t="n"/>
      <c r="AC777" s="58" t="n"/>
      <c r="AD777" s="57" t="n"/>
      <c r="AE777" s="53" t="n"/>
      <c r="AF777" s="58" t="n"/>
      <c r="AG777" s="53" t="n"/>
      <c r="AH777" s="58" t="n"/>
      <c r="AI777" s="58" t="n"/>
      <c r="AJ777" s="48" t="n"/>
    </row>
    <row r="778" outlineLevel="1">
      <c r="A778" s="59" t="n">
        <v>47013</v>
      </c>
      <c r="B778" s="60">
        <f>CHOOSE(WEEKDAY(A778,2),"pon","wt","śr","czw","pt","sob","ndz")</f>
        <v/>
      </c>
      <c r="C778" s="61">
        <f>A778-WEEKDAY(A778,2)+1</f>
        <v/>
      </c>
      <c r="D778" s="60">
        <f>YEAR(A778)&amp;"-"&amp;TEXT(MONTH(A778),"00")</f>
        <v/>
      </c>
      <c r="E778" s="62">
        <f>SUMIFS($M$4:$M$1200,$C$4:$C$1200,$C778)</f>
        <v/>
      </c>
      <c r="F778" s="62">
        <f>SUMIFS($P$4:$P$1200,$C$4:$C$1200,$C778)</f>
        <v/>
      </c>
      <c r="G778" s="63" t="n"/>
      <c r="H778" s="64" t="n"/>
      <c r="I778" s="65" t="n"/>
      <c r="J778" s="63" t="n"/>
      <c r="K778" s="66">
        <f>IF(AND(H778="",I778="",COUNTIF('Zmiany planu'!$C$4:$C$1000,$A778)=0),"",1+COUNTIF('Zmiany planu'!$C$4:$C$1000,$A778))</f>
        <v/>
      </c>
      <c r="L778" s="67">
        <f>IF(COUNTIF('Zmiany planu'!$C$4:$C$1000,$A778)=0,IF(H778="","",H778),INDEX('Zmiany planu'!$G$4:$G$1000,MATCH(INT($A778)&amp;"#"&amp;COUNTIF('Zmiany planu'!$C$4:$C$1000,$A778),'Zmiany planu'!$L$4:$L$1000,0))&amp;"")</f>
        <v/>
      </c>
      <c r="M778" s="68">
        <f>IF(COUNTIF('Zmiany planu'!$C$4:$C$1000,$A778)=0,IF(I778="","",I778),IF(INDEX('Zmiany planu'!$H$4:$H$1000,MATCH(INT($A778)&amp;"#"&amp;COUNTIF('Zmiany planu'!$C$4:$C$1000,$A778),'Zmiany planu'!$L$4:$L$1000,0))="",0,INDEX('Zmiany planu'!$H$4:$H$1000,MATCH(INT($A778)&amp;"#"&amp;COUNTIF('Zmiany planu'!$C$4:$C$1000,$A778),'Zmiany planu'!$L$4:$L$1000,0))))</f>
        <v/>
      </c>
      <c r="N778" s="69" t="n"/>
      <c r="O778" s="69" t="n"/>
      <c r="P778" s="70" t="n"/>
      <c r="Q778" s="71" t="n"/>
      <c r="R778" s="72">
        <f>IF(AND(N(P778)&gt;0,N(Q778)&gt;0),Q778/P778,"")</f>
        <v/>
      </c>
      <c r="S778" s="69" t="n"/>
      <c r="T778" s="69" t="n"/>
      <c r="U778" s="60">
        <f>IF(OR(N(S778)=0,N('Ustawienia'!$B$19)=0),"",IFERROR("Z"&amp;MATCH(S778,'Ustawienia'!$C$23:$C$27,1),"&lt;Z1"))</f>
        <v/>
      </c>
      <c r="V778" s="69" t="n"/>
      <c r="W778" s="60">
        <f>IF(AND(N(V778)&gt;0,N(Q778)&gt;0),ROUND(V778*Q778*1440,0),"")</f>
        <v/>
      </c>
      <c r="X778" s="69" t="n"/>
      <c r="Y778" s="69" t="n"/>
      <c r="Z778" s="69" t="n"/>
      <c r="AA778" s="73" t="n"/>
      <c r="AB778" s="69" t="n"/>
      <c r="AC778" s="74" t="n"/>
      <c r="AD778" s="73" t="n"/>
      <c r="AE778" s="69" t="n"/>
      <c r="AF778" s="74" t="n"/>
      <c r="AG778" s="69" t="n"/>
      <c r="AH778" s="74" t="n"/>
      <c r="AI778" s="74" t="n"/>
      <c r="AJ778" s="64" t="n"/>
    </row>
    <row r="779" outlineLevel="1">
      <c r="A779" s="43" t="n">
        <v>47014</v>
      </c>
      <c r="B779" s="44">
        <f>CHOOSE(WEEKDAY(A779,2),"pon","wt","śr","czw","pt","sob","ndz")</f>
        <v/>
      </c>
      <c r="C779" s="45">
        <f>A779-WEEKDAY(A779,2)+1</f>
        <v/>
      </c>
      <c r="D779" s="44">
        <f>YEAR(A779)&amp;"-"&amp;TEXT(MONTH(A779),"00")</f>
        <v/>
      </c>
      <c r="E779" s="46" t="n"/>
      <c r="F779" s="46" t="n"/>
      <c r="G779" s="47" t="n"/>
      <c r="H779" s="48" t="n"/>
      <c r="I779" s="49" t="n"/>
      <c r="J779" s="47" t="n"/>
      <c r="K779" s="50">
        <f>IF(AND(H779="",I779="",COUNTIF('Zmiany planu'!$C$4:$C$1000,$A779)=0),"",1+COUNTIF('Zmiany planu'!$C$4:$C$1000,$A779))</f>
        <v/>
      </c>
      <c r="L779" s="51">
        <f>IF(COUNTIF('Zmiany planu'!$C$4:$C$1000,$A779)=0,IF(H779="","",H779),INDEX('Zmiany planu'!$G$4:$G$1000,MATCH(INT($A779)&amp;"#"&amp;COUNTIF('Zmiany planu'!$C$4:$C$1000,$A779),'Zmiany planu'!$L$4:$L$1000,0))&amp;"")</f>
        <v/>
      </c>
      <c r="M779" s="52">
        <f>IF(COUNTIF('Zmiany planu'!$C$4:$C$1000,$A779)=0,IF(I779="","",I779),IF(INDEX('Zmiany planu'!$H$4:$H$1000,MATCH(INT($A779)&amp;"#"&amp;COUNTIF('Zmiany planu'!$C$4:$C$1000,$A779),'Zmiany planu'!$L$4:$L$1000,0))="",0,INDEX('Zmiany planu'!$H$4:$H$1000,MATCH(INT($A779)&amp;"#"&amp;COUNTIF('Zmiany planu'!$C$4:$C$1000,$A779),'Zmiany planu'!$L$4:$L$1000,0))))</f>
        <v/>
      </c>
      <c r="N779" s="53" t="n"/>
      <c r="O779" s="53" t="n"/>
      <c r="P779" s="54" t="n"/>
      <c r="Q779" s="55" t="n"/>
      <c r="R779" s="56">
        <f>IF(AND(N(P779)&gt;0,N(Q779)&gt;0),Q779/P779,"")</f>
        <v/>
      </c>
      <c r="S779" s="53" t="n"/>
      <c r="T779" s="53" t="n"/>
      <c r="U779" s="44">
        <f>IF(OR(N(S779)=0,N('Ustawienia'!$B$19)=0),"",IFERROR("Z"&amp;MATCH(S779,'Ustawienia'!$C$23:$C$27,1),"&lt;Z1"))</f>
        <v/>
      </c>
      <c r="V779" s="53" t="n"/>
      <c r="W779" s="44">
        <f>IF(AND(N(V779)&gt;0,N(Q779)&gt;0),ROUND(V779*Q779*1440,0),"")</f>
        <v/>
      </c>
      <c r="X779" s="53" t="n"/>
      <c r="Y779" s="53" t="n"/>
      <c r="Z779" s="53" t="n"/>
      <c r="AA779" s="57" t="n"/>
      <c r="AB779" s="53" t="n"/>
      <c r="AC779" s="58" t="n"/>
      <c r="AD779" s="57" t="n"/>
      <c r="AE779" s="53" t="n"/>
      <c r="AF779" s="58" t="n"/>
      <c r="AG779" s="53" t="n"/>
      <c r="AH779" s="58" t="n"/>
      <c r="AI779" s="58" t="n"/>
      <c r="AJ779" s="48" t="n"/>
    </row>
    <row r="780" outlineLevel="1">
      <c r="A780" s="43" t="n">
        <v>47015</v>
      </c>
      <c r="B780" s="44">
        <f>CHOOSE(WEEKDAY(A780,2),"pon","wt","śr","czw","pt","sob","ndz")</f>
        <v/>
      </c>
      <c r="C780" s="45">
        <f>A780-WEEKDAY(A780,2)+1</f>
        <v/>
      </c>
      <c r="D780" s="44">
        <f>YEAR(A780)&amp;"-"&amp;TEXT(MONTH(A780),"00")</f>
        <v/>
      </c>
      <c r="E780" s="46" t="n"/>
      <c r="F780" s="46" t="n"/>
      <c r="G780" s="47" t="n"/>
      <c r="H780" s="48" t="n"/>
      <c r="I780" s="49" t="n"/>
      <c r="J780" s="47" t="n"/>
      <c r="K780" s="50">
        <f>IF(AND(H780="",I780="",COUNTIF('Zmiany planu'!$C$4:$C$1000,$A780)=0),"",1+COUNTIF('Zmiany planu'!$C$4:$C$1000,$A780))</f>
        <v/>
      </c>
      <c r="L780" s="51">
        <f>IF(COUNTIF('Zmiany planu'!$C$4:$C$1000,$A780)=0,IF(H780="","",H780),INDEX('Zmiany planu'!$G$4:$G$1000,MATCH(INT($A780)&amp;"#"&amp;COUNTIF('Zmiany planu'!$C$4:$C$1000,$A780),'Zmiany planu'!$L$4:$L$1000,0))&amp;"")</f>
        <v/>
      </c>
      <c r="M780" s="52">
        <f>IF(COUNTIF('Zmiany planu'!$C$4:$C$1000,$A780)=0,IF(I780="","",I780),IF(INDEX('Zmiany planu'!$H$4:$H$1000,MATCH(INT($A780)&amp;"#"&amp;COUNTIF('Zmiany planu'!$C$4:$C$1000,$A780),'Zmiany planu'!$L$4:$L$1000,0))="",0,INDEX('Zmiany planu'!$H$4:$H$1000,MATCH(INT($A780)&amp;"#"&amp;COUNTIF('Zmiany planu'!$C$4:$C$1000,$A780),'Zmiany planu'!$L$4:$L$1000,0))))</f>
        <v/>
      </c>
      <c r="N780" s="53" t="n"/>
      <c r="O780" s="53" t="n"/>
      <c r="P780" s="54" t="n"/>
      <c r="Q780" s="55" t="n"/>
      <c r="R780" s="56">
        <f>IF(AND(N(P780)&gt;0,N(Q780)&gt;0),Q780/P780,"")</f>
        <v/>
      </c>
      <c r="S780" s="53" t="n"/>
      <c r="T780" s="53" t="n"/>
      <c r="U780" s="44">
        <f>IF(OR(N(S780)=0,N('Ustawienia'!$B$19)=0),"",IFERROR("Z"&amp;MATCH(S780,'Ustawienia'!$C$23:$C$27,1),"&lt;Z1"))</f>
        <v/>
      </c>
      <c r="V780" s="53" t="n"/>
      <c r="W780" s="44">
        <f>IF(AND(N(V780)&gt;0,N(Q780)&gt;0),ROUND(V780*Q780*1440,0),"")</f>
        <v/>
      </c>
      <c r="X780" s="53" t="n"/>
      <c r="Y780" s="53" t="n"/>
      <c r="Z780" s="53" t="n"/>
      <c r="AA780" s="57" t="n"/>
      <c r="AB780" s="53" t="n"/>
      <c r="AC780" s="58" t="n"/>
      <c r="AD780" s="57" t="n"/>
      <c r="AE780" s="53" t="n"/>
      <c r="AF780" s="58" t="n"/>
      <c r="AG780" s="53" t="n"/>
      <c r="AH780" s="58" t="n"/>
      <c r="AI780" s="58" t="n"/>
      <c r="AJ780" s="48" t="n"/>
    </row>
    <row r="781" outlineLevel="1">
      <c r="A781" s="43" t="n">
        <v>47016</v>
      </c>
      <c r="B781" s="44">
        <f>CHOOSE(WEEKDAY(A781,2),"pon","wt","śr","czw","pt","sob","ndz")</f>
        <v/>
      </c>
      <c r="C781" s="45">
        <f>A781-WEEKDAY(A781,2)+1</f>
        <v/>
      </c>
      <c r="D781" s="44">
        <f>YEAR(A781)&amp;"-"&amp;TEXT(MONTH(A781),"00")</f>
        <v/>
      </c>
      <c r="E781" s="46" t="n"/>
      <c r="F781" s="46" t="n"/>
      <c r="G781" s="47" t="n"/>
      <c r="H781" s="48" t="n"/>
      <c r="I781" s="49" t="n"/>
      <c r="J781" s="47" t="n"/>
      <c r="K781" s="50">
        <f>IF(AND(H781="",I781="",COUNTIF('Zmiany planu'!$C$4:$C$1000,$A781)=0),"",1+COUNTIF('Zmiany planu'!$C$4:$C$1000,$A781))</f>
        <v/>
      </c>
      <c r="L781" s="51">
        <f>IF(COUNTIF('Zmiany planu'!$C$4:$C$1000,$A781)=0,IF(H781="","",H781),INDEX('Zmiany planu'!$G$4:$G$1000,MATCH(INT($A781)&amp;"#"&amp;COUNTIF('Zmiany planu'!$C$4:$C$1000,$A781),'Zmiany planu'!$L$4:$L$1000,0))&amp;"")</f>
        <v/>
      </c>
      <c r="M781" s="52">
        <f>IF(COUNTIF('Zmiany planu'!$C$4:$C$1000,$A781)=0,IF(I781="","",I781),IF(INDEX('Zmiany planu'!$H$4:$H$1000,MATCH(INT($A781)&amp;"#"&amp;COUNTIF('Zmiany planu'!$C$4:$C$1000,$A781),'Zmiany planu'!$L$4:$L$1000,0))="",0,INDEX('Zmiany planu'!$H$4:$H$1000,MATCH(INT($A781)&amp;"#"&amp;COUNTIF('Zmiany planu'!$C$4:$C$1000,$A781),'Zmiany planu'!$L$4:$L$1000,0))))</f>
        <v/>
      </c>
      <c r="N781" s="53" t="n"/>
      <c r="O781" s="53" t="n"/>
      <c r="P781" s="54" t="n"/>
      <c r="Q781" s="55" t="n"/>
      <c r="R781" s="56">
        <f>IF(AND(N(P781)&gt;0,N(Q781)&gt;0),Q781/P781,"")</f>
        <v/>
      </c>
      <c r="S781" s="53" t="n"/>
      <c r="T781" s="53" t="n"/>
      <c r="U781" s="44">
        <f>IF(OR(N(S781)=0,N('Ustawienia'!$B$19)=0),"",IFERROR("Z"&amp;MATCH(S781,'Ustawienia'!$C$23:$C$27,1),"&lt;Z1"))</f>
        <v/>
      </c>
      <c r="V781" s="53" t="n"/>
      <c r="W781" s="44">
        <f>IF(AND(N(V781)&gt;0,N(Q781)&gt;0),ROUND(V781*Q781*1440,0),"")</f>
        <v/>
      </c>
      <c r="X781" s="53" t="n"/>
      <c r="Y781" s="53" t="n"/>
      <c r="Z781" s="53" t="n"/>
      <c r="AA781" s="57" t="n"/>
      <c r="AB781" s="53" t="n"/>
      <c r="AC781" s="58" t="n"/>
      <c r="AD781" s="57" t="n"/>
      <c r="AE781" s="53" t="n"/>
      <c r="AF781" s="58" t="n"/>
      <c r="AG781" s="53" t="n"/>
      <c r="AH781" s="58" t="n"/>
      <c r="AI781" s="58" t="n"/>
      <c r="AJ781" s="48" t="n"/>
    </row>
    <row r="782" outlineLevel="1">
      <c r="A782" s="43" t="n">
        <v>47017</v>
      </c>
      <c r="B782" s="44">
        <f>CHOOSE(WEEKDAY(A782,2),"pon","wt","śr","czw","pt","sob","ndz")</f>
        <v/>
      </c>
      <c r="C782" s="45">
        <f>A782-WEEKDAY(A782,2)+1</f>
        <v/>
      </c>
      <c r="D782" s="44">
        <f>YEAR(A782)&amp;"-"&amp;TEXT(MONTH(A782),"00")</f>
        <v/>
      </c>
      <c r="E782" s="46" t="n"/>
      <c r="F782" s="46" t="n"/>
      <c r="G782" s="47" t="n"/>
      <c r="H782" s="48" t="n"/>
      <c r="I782" s="49" t="n"/>
      <c r="J782" s="47" t="n"/>
      <c r="K782" s="50">
        <f>IF(AND(H782="",I782="",COUNTIF('Zmiany planu'!$C$4:$C$1000,$A782)=0),"",1+COUNTIF('Zmiany planu'!$C$4:$C$1000,$A782))</f>
        <v/>
      </c>
      <c r="L782" s="51">
        <f>IF(COUNTIF('Zmiany planu'!$C$4:$C$1000,$A782)=0,IF(H782="","",H782),INDEX('Zmiany planu'!$G$4:$G$1000,MATCH(INT($A782)&amp;"#"&amp;COUNTIF('Zmiany planu'!$C$4:$C$1000,$A782),'Zmiany planu'!$L$4:$L$1000,0))&amp;"")</f>
        <v/>
      </c>
      <c r="M782" s="52">
        <f>IF(COUNTIF('Zmiany planu'!$C$4:$C$1000,$A782)=0,IF(I782="","",I782),IF(INDEX('Zmiany planu'!$H$4:$H$1000,MATCH(INT($A782)&amp;"#"&amp;COUNTIF('Zmiany planu'!$C$4:$C$1000,$A782),'Zmiany planu'!$L$4:$L$1000,0))="",0,INDEX('Zmiany planu'!$H$4:$H$1000,MATCH(INT($A782)&amp;"#"&amp;COUNTIF('Zmiany planu'!$C$4:$C$1000,$A782),'Zmiany planu'!$L$4:$L$1000,0))))</f>
        <v/>
      </c>
      <c r="N782" s="53" t="n"/>
      <c r="O782" s="53" t="n"/>
      <c r="P782" s="54" t="n"/>
      <c r="Q782" s="55" t="n"/>
      <c r="R782" s="56">
        <f>IF(AND(N(P782)&gt;0,N(Q782)&gt;0),Q782/P782,"")</f>
        <v/>
      </c>
      <c r="S782" s="53" t="n"/>
      <c r="T782" s="53" t="n"/>
      <c r="U782" s="44">
        <f>IF(OR(N(S782)=0,N('Ustawienia'!$B$19)=0),"",IFERROR("Z"&amp;MATCH(S782,'Ustawienia'!$C$23:$C$27,1),"&lt;Z1"))</f>
        <v/>
      </c>
      <c r="V782" s="53" t="n"/>
      <c r="W782" s="44">
        <f>IF(AND(N(V782)&gt;0,N(Q782)&gt;0),ROUND(V782*Q782*1440,0),"")</f>
        <v/>
      </c>
      <c r="X782" s="53" t="n"/>
      <c r="Y782" s="53" t="n"/>
      <c r="Z782" s="53" t="n"/>
      <c r="AA782" s="57" t="n"/>
      <c r="AB782" s="53" t="n"/>
      <c r="AC782" s="58" t="n"/>
      <c r="AD782" s="57" t="n"/>
      <c r="AE782" s="53" t="n"/>
      <c r="AF782" s="58" t="n"/>
      <c r="AG782" s="53" t="n"/>
      <c r="AH782" s="58" t="n"/>
      <c r="AI782" s="58" t="n"/>
      <c r="AJ782" s="48" t="n"/>
    </row>
    <row r="783" outlineLevel="1">
      <c r="A783" s="43" t="n">
        <v>47018</v>
      </c>
      <c r="B783" s="44">
        <f>CHOOSE(WEEKDAY(A783,2),"pon","wt","śr","czw","pt","sob","ndz")</f>
        <v/>
      </c>
      <c r="C783" s="45">
        <f>A783-WEEKDAY(A783,2)+1</f>
        <v/>
      </c>
      <c r="D783" s="44">
        <f>YEAR(A783)&amp;"-"&amp;TEXT(MONTH(A783),"00")</f>
        <v/>
      </c>
      <c r="E783" s="46" t="n"/>
      <c r="F783" s="46" t="n"/>
      <c r="G783" s="47" t="n"/>
      <c r="H783" s="48" t="n"/>
      <c r="I783" s="49" t="n"/>
      <c r="J783" s="47" t="n"/>
      <c r="K783" s="50">
        <f>IF(AND(H783="",I783="",COUNTIF('Zmiany planu'!$C$4:$C$1000,$A783)=0),"",1+COUNTIF('Zmiany planu'!$C$4:$C$1000,$A783))</f>
        <v/>
      </c>
      <c r="L783" s="51">
        <f>IF(COUNTIF('Zmiany planu'!$C$4:$C$1000,$A783)=0,IF(H783="","",H783),INDEX('Zmiany planu'!$G$4:$G$1000,MATCH(INT($A783)&amp;"#"&amp;COUNTIF('Zmiany planu'!$C$4:$C$1000,$A783),'Zmiany planu'!$L$4:$L$1000,0))&amp;"")</f>
        <v/>
      </c>
      <c r="M783" s="52">
        <f>IF(COUNTIF('Zmiany planu'!$C$4:$C$1000,$A783)=0,IF(I783="","",I783),IF(INDEX('Zmiany planu'!$H$4:$H$1000,MATCH(INT($A783)&amp;"#"&amp;COUNTIF('Zmiany planu'!$C$4:$C$1000,$A783),'Zmiany planu'!$L$4:$L$1000,0))="",0,INDEX('Zmiany planu'!$H$4:$H$1000,MATCH(INT($A783)&amp;"#"&amp;COUNTIF('Zmiany planu'!$C$4:$C$1000,$A783),'Zmiany planu'!$L$4:$L$1000,0))))</f>
        <v/>
      </c>
      <c r="N783" s="53" t="n"/>
      <c r="O783" s="53" t="n"/>
      <c r="P783" s="54" t="n"/>
      <c r="Q783" s="55" t="n"/>
      <c r="R783" s="56">
        <f>IF(AND(N(P783)&gt;0,N(Q783)&gt;0),Q783/P783,"")</f>
        <v/>
      </c>
      <c r="S783" s="53" t="n"/>
      <c r="T783" s="53" t="n"/>
      <c r="U783" s="44">
        <f>IF(OR(N(S783)=0,N('Ustawienia'!$B$19)=0),"",IFERROR("Z"&amp;MATCH(S783,'Ustawienia'!$C$23:$C$27,1),"&lt;Z1"))</f>
        <v/>
      </c>
      <c r="V783" s="53" t="n"/>
      <c r="W783" s="44">
        <f>IF(AND(N(V783)&gt;0,N(Q783)&gt;0),ROUND(V783*Q783*1440,0),"")</f>
        <v/>
      </c>
      <c r="X783" s="53" t="n"/>
      <c r="Y783" s="53" t="n"/>
      <c r="Z783" s="53" t="n"/>
      <c r="AA783" s="57" t="n"/>
      <c r="AB783" s="53" t="n"/>
      <c r="AC783" s="58" t="n"/>
      <c r="AD783" s="57" t="n"/>
      <c r="AE783" s="53" t="n"/>
      <c r="AF783" s="58" t="n"/>
      <c r="AG783" s="53" t="n"/>
      <c r="AH783" s="58" t="n"/>
      <c r="AI783" s="58" t="n"/>
      <c r="AJ783" s="48" t="n"/>
    </row>
    <row r="784" outlineLevel="1">
      <c r="A784" s="43" t="n">
        <v>47019</v>
      </c>
      <c r="B784" s="44">
        <f>CHOOSE(WEEKDAY(A784,2),"pon","wt","śr","czw","pt","sob","ndz")</f>
        <v/>
      </c>
      <c r="C784" s="45">
        <f>A784-WEEKDAY(A784,2)+1</f>
        <v/>
      </c>
      <c r="D784" s="44">
        <f>YEAR(A784)&amp;"-"&amp;TEXT(MONTH(A784),"00")</f>
        <v/>
      </c>
      <c r="E784" s="46" t="n"/>
      <c r="F784" s="46" t="n"/>
      <c r="G784" s="47" t="n"/>
      <c r="H784" s="48" t="n"/>
      <c r="I784" s="49" t="n"/>
      <c r="J784" s="47" t="n"/>
      <c r="K784" s="50">
        <f>IF(AND(H784="",I784="",COUNTIF('Zmiany planu'!$C$4:$C$1000,$A784)=0),"",1+COUNTIF('Zmiany planu'!$C$4:$C$1000,$A784))</f>
        <v/>
      </c>
      <c r="L784" s="51">
        <f>IF(COUNTIF('Zmiany planu'!$C$4:$C$1000,$A784)=0,IF(H784="","",H784),INDEX('Zmiany planu'!$G$4:$G$1000,MATCH(INT($A784)&amp;"#"&amp;COUNTIF('Zmiany planu'!$C$4:$C$1000,$A784),'Zmiany planu'!$L$4:$L$1000,0))&amp;"")</f>
        <v/>
      </c>
      <c r="M784" s="52">
        <f>IF(COUNTIF('Zmiany planu'!$C$4:$C$1000,$A784)=0,IF(I784="","",I784),IF(INDEX('Zmiany planu'!$H$4:$H$1000,MATCH(INT($A784)&amp;"#"&amp;COUNTIF('Zmiany planu'!$C$4:$C$1000,$A784),'Zmiany planu'!$L$4:$L$1000,0))="",0,INDEX('Zmiany planu'!$H$4:$H$1000,MATCH(INT($A784)&amp;"#"&amp;COUNTIF('Zmiany planu'!$C$4:$C$1000,$A784),'Zmiany planu'!$L$4:$L$1000,0))))</f>
        <v/>
      </c>
      <c r="N784" s="53" t="n"/>
      <c r="O784" s="53" t="n"/>
      <c r="P784" s="54" t="n"/>
      <c r="Q784" s="55" t="n"/>
      <c r="R784" s="56">
        <f>IF(AND(N(P784)&gt;0,N(Q784)&gt;0),Q784/P784,"")</f>
        <v/>
      </c>
      <c r="S784" s="53" t="n"/>
      <c r="T784" s="53" t="n"/>
      <c r="U784" s="44">
        <f>IF(OR(N(S784)=0,N('Ustawienia'!$B$19)=0),"",IFERROR("Z"&amp;MATCH(S784,'Ustawienia'!$C$23:$C$27,1),"&lt;Z1"))</f>
        <v/>
      </c>
      <c r="V784" s="53" t="n"/>
      <c r="W784" s="44">
        <f>IF(AND(N(V784)&gt;0,N(Q784)&gt;0),ROUND(V784*Q784*1440,0),"")</f>
        <v/>
      </c>
      <c r="X784" s="53" t="n"/>
      <c r="Y784" s="53" t="n"/>
      <c r="Z784" s="53" t="n"/>
      <c r="AA784" s="57" t="n"/>
      <c r="AB784" s="53" t="n"/>
      <c r="AC784" s="58" t="n"/>
      <c r="AD784" s="57" t="n"/>
      <c r="AE784" s="53" t="n"/>
      <c r="AF784" s="58" t="n"/>
      <c r="AG784" s="53" t="n"/>
      <c r="AH784" s="58" t="n"/>
      <c r="AI784" s="58" t="n"/>
      <c r="AJ784" s="48" t="n"/>
    </row>
    <row r="785" outlineLevel="1">
      <c r="A785" s="59" t="n">
        <v>47020</v>
      </c>
      <c r="B785" s="60">
        <f>CHOOSE(WEEKDAY(A785,2),"pon","wt","śr","czw","pt","sob","ndz")</f>
        <v/>
      </c>
      <c r="C785" s="61">
        <f>A785-WEEKDAY(A785,2)+1</f>
        <v/>
      </c>
      <c r="D785" s="60">
        <f>YEAR(A785)&amp;"-"&amp;TEXT(MONTH(A785),"00")</f>
        <v/>
      </c>
      <c r="E785" s="62">
        <f>SUMIFS($M$4:$M$1200,$C$4:$C$1200,$C785)</f>
        <v/>
      </c>
      <c r="F785" s="62">
        <f>SUMIFS($P$4:$P$1200,$C$4:$C$1200,$C785)</f>
        <v/>
      </c>
      <c r="G785" s="63" t="n"/>
      <c r="H785" s="64" t="n"/>
      <c r="I785" s="65" t="n"/>
      <c r="J785" s="63" t="n"/>
      <c r="K785" s="66">
        <f>IF(AND(H785="",I785="",COUNTIF('Zmiany planu'!$C$4:$C$1000,$A785)=0),"",1+COUNTIF('Zmiany planu'!$C$4:$C$1000,$A785))</f>
        <v/>
      </c>
      <c r="L785" s="67">
        <f>IF(COUNTIF('Zmiany planu'!$C$4:$C$1000,$A785)=0,IF(H785="","",H785),INDEX('Zmiany planu'!$G$4:$G$1000,MATCH(INT($A785)&amp;"#"&amp;COUNTIF('Zmiany planu'!$C$4:$C$1000,$A785),'Zmiany planu'!$L$4:$L$1000,0))&amp;"")</f>
        <v/>
      </c>
      <c r="M785" s="68">
        <f>IF(COUNTIF('Zmiany planu'!$C$4:$C$1000,$A785)=0,IF(I785="","",I785),IF(INDEX('Zmiany planu'!$H$4:$H$1000,MATCH(INT($A785)&amp;"#"&amp;COUNTIF('Zmiany planu'!$C$4:$C$1000,$A785),'Zmiany planu'!$L$4:$L$1000,0))="",0,INDEX('Zmiany planu'!$H$4:$H$1000,MATCH(INT($A785)&amp;"#"&amp;COUNTIF('Zmiany planu'!$C$4:$C$1000,$A785),'Zmiany planu'!$L$4:$L$1000,0))))</f>
        <v/>
      </c>
      <c r="N785" s="69" t="n"/>
      <c r="O785" s="69" t="n"/>
      <c r="P785" s="70" t="n"/>
      <c r="Q785" s="71" t="n"/>
      <c r="R785" s="72">
        <f>IF(AND(N(P785)&gt;0,N(Q785)&gt;0),Q785/P785,"")</f>
        <v/>
      </c>
      <c r="S785" s="69" t="n"/>
      <c r="T785" s="69" t="n"/>
      <c r="U785" s="60">
        <f>IF(OR(N(S785)=0,N('Ustawienia'!$B$19)=0),"",IFERROR("Z"&amp;MATCH(S785,'Ustawienia'!$C$23:$C$27,1),"&lt;Z1"))</f>
        <v/>
      </c>
      <c r="V785" s="69" t="n"/>
      <c r="W785" s="60">
        <f>IF(AND(N(V785)&gt;0,N(Q785)&gt;0),ROUND(V785*Q785*1440,0),"")</f>
        <v/>
      </c>
      <c r="X785" s="69" t="n"/>
      <c r="Y785" s="69" t="n"/>
      <c r="Z785" s="69" t="n"/>
      <c r="AA785" s="73" t="n"/>
      <c r="AB785" s="69" t="n"/>
      <c r="AC785" s="74" t="n"/>
      <c r="AD785" s="73" t="n"/>
      <c r="AE785" s="69" t="n"/>
      <c r="AF785" s="74" t="n"/>
      <c r="AG785" s="69" t="n"/>
      <c r="AH785" s="74" t="n"/>
      <c r="AI785" s="74" t="n"/>
      <c r="AJ785" s="64" t="n"/>
    </row>
    <row r="786" outlineLevel="1">
      <c r="A786" s="43" t="n">
        <v>47021</v>
      </c>
      <c r="B786" s="44">
        <f>CHOOSE(WEEKDAY(A786,2),"pon","wt","śr","czw","pt","sob","ndz")</f>
        <v/>
      </c>
      <c r="C786" s="45">
        <f>A786-WEEKDAY(A786,2)+1</f>
        <v/>
      </c>
      <c r="D786" s="44">
        <f>YEAR(A786)&amp;"-"&amp;TEXT(MONTH(A786),"00")</f>
        <v/>
      </c>
      <c r="E786" s="46" t="n"/>
      <c r="F786" s="46" t="n"/>
      <c r="G786" s="47" t="n"/>
      <c r="H786" s="48" t="n"/>
      <c r="I786" s="49" t="n"/>
      <c r="J786" s="47" t="n"/>
      <c r="K786" s="50">
        <f>IF(AND(H786="",I786="",COUNTIF('Zmiany planu'!$C$4:$C$1000,$A786)=0),"",1+COUNTIF('Zmiany planu'!$C$4:$C$1000,$A786))</f>
        <v/>
      </c>
      <c r="L786" s="51">
        <f>IF(COUNTIF('Zmiany planu'!$C$4:$C$1000,$A786)=0,IF(H786="","",H786),INDEX('Zmiany planu'!$G$4:$G$1000,MATCH(INT($A786)&amp;"#"&amp;COUNTIF('Zmiany planu'!$C$4:$C$1000,$A786),'Zmiany planu'!$L$4:$L$1000,0))&amp;"")</f>
        <v/>
      </c>
      <c r="M786" s="52">
        <f>IF(COUNTIF('Zmiany planu'!$C$4:$C$1000,$A786)=0,IF(I786="","",I786),IF(INDEX('Zmiany planu'!$H$4:$H$1000,MATCH(INT($A786)&amp;"#"&amp;COUNTIF('Zmiany planu'!$C$4:$C$1000,$A786),'Zmiany planu'!$L$4:$L$1000,0))="",0,INDEX('Zmiany planu'!$H$4:$H$1000,MATCH(INT($A786)&amp;"#"&amp;COUNTIF('Zmiany planu'!$C$4:$C$1000,$A786),'Zmiany planu'!$L$4:$L$1000,0))))</f>
        <v/>
      </c>
      <c r="N786" s="53" t="n"/>
      <c r="O786" s="53" t="n"/>
      <c r="P786" s="54" t="n"/>
      <c r="Q786" s="55" t="n"/>
      <c r="R786" s="56">
        <f>IF(AND(N(P786)&gt;0,N(Q786)&gt;0),Q786/P786,"")</f>
        <v/>
      </c>
      <c r="S786" s="53" t="n"/>
      <c r="T786" s="53" t="n"/>
      <c r="U786" s="44">
        <f>IF(OR(N(S786)=0,N('Ustawienia'!$B$19)=0),"",IFERROR("Z"&amp;MATCH(S786,'Ustawienia'!$C$23:$C$27,1),"&lt;Z1"))</f>
        <v/>
      </c>
      <c r="V786" s="53" t="n"/>
      <c r="W786" s="44">
        <f>IF(AND(N(V786)&gt;0,N(Q786)&gt;0),ROUND(V786*Q786*1440,0),"")</f>
        <v/>
      </c>
      <c r="X786" s="53" t="n"/>
      <c r="Y786" s="53" t="n"/>
      <c r="Z786" s="53" t="n"/>
      <c r="AA786" s="57" t="n"/>
      <c r="AB786" s="53" t="n"/>
      <c r="AC786" s="58" t="n"/>
      <c r="AD786" s="57" t="n"/>
      <c r="AE786" s="53" t="n"/>
      <c r="AF786" s="58" t="n"/>
      <c r="AG786" s="53" t="n"/>
      <c r="AH786" s="58" t="n"/>
      <c r="AI786" s="58" t="n"/>
      <c r="AJ786" s="48" t="n"/>
    </row>
    <row r="787" outlineLevel="1">
      <c r="A787" s="43" t="n">
        <v>47022</v>
      </c>
      <c r="B787" s="44">
        <f>CHOOSE(WEEKDAY(A787,2),"pon","wt","śr","czw","pt","sob","ndz")</f>
        <v/>
      </c>
      <c r="C787" s="45">
        <f>A787-WEEKDAY(A787,2)+1</f>
        <v/>
      </c>
      <c r="D787" s="44">
        <f>YEAR(A787)&amp;"-"&amp;TEXT(MONTH(A787),"00")</f>
        <v/>
      </c>
      <c r="E787" s="46" t="n"/>
      <c r="F787" s="46" t="n"/>
      <c r="G787" s="47" t="n"/>
      <c r="H787" s="48" t="n"/>
      <c r="I787" s="49" t="n"/>
      <c r="J787" s="47" t="n"/>
      <c r="K787" s="50">
        <f>IF(AND(H787="",I787="",COUNTIF('Zmiany planu'!$C$4:$C$1000,$A787)=0),"",1+COUNTIF('Zmiany planu'!$C$4:$C$1000,$A787))</f>
        <v/>
      </c>
      <c r="L787" s="51">
        <f>IF(COUNTIF('Zmiany planu'!$C$4:$C$1000,$A787)=0,IF(H787="","",H787),INDEX('Zmiany planu'!$G$4:$G$1000,MATCH(INT($A787)&amp;"#"&amp;COUNTIF('Zmiany planu'!$C$4:$C$1000,$A787),'Zmiany planu'!$L$4:$L$1000,0))&amp;"")</f>
        <v/>
      </c>
      <c r="M787" s="52">
        <f>IF(COUNTIF('Zmiany planu'!$C$4:$C$1000,$A787)=0,IF(I787="","",I787),IF(INDEX('Zmiany planu'!$H$4:$H$1000,MATCH(INT($A787)&amp;"#"&amp;COUNTIF('Zmiany planu'!$C$4:$C$1000,$A787),'Zmiany planu'!$L$4:$L$1000,0))="",0,INDEX('Zmiany planu'!$H$4:$H$1000,MATCH(INT($A787)&amp;"#"&amp;COUNTIF('Zmiany planu'!$C$4:$C$1000,$A787),'Zmiany planu'!$L$4:$L$1000,0))))</f>
        <v/>
      </c>
      <c r="N787" s="53" t="n"/>
      <c r="O787" s="53" t="n"/>
      <c r="P787" s="54" t="n"/>
      <c r="Q787" s="55" t="n"/>
      <c r="R787" s="56">
        <f>IF(AND(N(P787)&gt;0,N(Q787)&gt;0),Q787/P787,"")</f>
        <v/>
      </c>
      <c r="S787" s="53" t="n"/>
      <c r="T787" s="53" t="n"/>
      <c r="U787" s="44">
        <f>IF(OR(N(S787)=0,N('Ustawienia'!$B$19)=0),"",IFERROR("Z"&amp;MATCH(S787,'Ustawienia'!$C$23:$C$27,1),"&lt;Z1"))</f>
        <v/>
      </c>
      <c r="V787" s="53" t="n"/>
      <c r="W787" s="44">
        <f>IF(AND(N(V787)&gt;0,N(Q787)&gt;0),ROUND(V787*Q787*1440,0),"")</f>
        <v/>
      </c>
      <c r="X787" s="53" t="n"/>
      <c r="Y787" s="53" t="n"/>
      <c r="Z787" s="53" t="n"/>
      <c r="AA787" s="57" t="n"/>
      <c r="AB787" s="53" t="n"/>
      <c r="AC787" s="58" t="n"/>
      <c r="AD787" s="57" t="n"/>
      <c r="AE787" s="53" t="n"/>
      <c r="AF787" s="58" t="n"/>
      <c r="AG787" s="53" t="n"/>
      <c r="AH787" s="58" t="n"/>
      <c r="AI787" s="58" t="n"/>
      <c r="AJ787" s="48" t="n"/>
    </row>
    <row r="788" outlineLevel="1">
      <c r="A788" s="43" t="n">
        <v>47023</v>
      </c>
      <c r="B788" s="44">
        <f>CHOOSE(WEEKDAY(A788,2),"pon","wt","śr","czw","pt","sob","ndz")</f>
        <v/>
      </c>
      <c r="C788" s="45">
        <f>A788-WEEKDAY(A788,2)+1</f>
        <v/>
      </c>
      <c r="D788" s="44">
        <f>YEAR(A788)&amp;"-"&amp;TEXT(MONTH(A788),"00")</f>
        <v/>
      </c>
      <c r="E788" s="46" t="n"/>
      <c r="F788" s="46" t="n"/>
      <c r="G788" s="47" t="n"/>
      <c r="H788" s="48" t="n"/>
      <c r="I788" s="49" t="n"/>
      <c r="J788" s="47" t="n"/>
      <c r="K788" s="50">
        <f>IF(AND(H788="",I788="",COUNTIF('Zmiany planu'!$C$4:$C$1000,$A788)=0),"",1+COUNTIF('Zmiany planu'!$C$4:$C$1000,$A788))</f>
        <v/>
      </c>
      <c r="L788" s="51">
        <f>IF(COUNTIF('Zmiany planu'!$C$4:$C$1000,$A788)=0,IF(H788="","",H788),INDEX('Zmiany planu'!$G$4:$G$1000,MATCH(INT($A788)&amp;"#"&amp;COUNTIF('Zmiany planu'!$C$4:$C$1000,$A788),'Zmiany planu'!$L$4:$L$1000,0))&amp;"")</f>
        <v/>
      </c>
      <c r="M788" s="52">
        <f>IF(COUNTIF('Zmiany planu'!$C$4:$C$1000,$A788)=0,IF(I788="","",I788),IF(INDEX('Zmiany planu'!$H$4:$H$1000,MATCH(INT($A788)&amp;"#"&amp;COUNTIF('Zmiany planu'!$C$4:$C$1000,$A788),'Zmiany planu'!$L$4:$L$1000,0))="",0,INDEX('Zmiany planu'!$H$4:$H$1000,MATCH(INT($A788)&amp;"#"&amp;COUNTIF('Zmiany planu'!$C$4:$C$1000,$A788),'Zmiany planu'!$L$4:$L$1000,0))))</f>
        <v/>
      </c>
      <c r="N788" s="53" t="n"/>
      <c r="O788" s="53" t="n"/>
      <c r="P788" s="54" t="n"/>
      <c r="Q788" s="55" t="n"/>
      <c r="R788" s="56">
        <f>IF(AND(N(P788)&gt;0,N(Q788)&gt;0),Q788/P788,"")</f>
        <v/>
      </c>
      <c r="S788" s="53" t="n"/>
      <c r="T788" s="53" t="n"/>
      <c r="U788" s="44">
        <f>IF(OR(N(S788)=0,N('Ustawienia'!$B$19)=0),"",IFERROR("Z"&amp;MATCH(S788,'Ustawienia'!$C$23:$C$27,1),"&lt;Z1"))</f>
        <v/>
      </c>
      <c r="V788" s="53" t="n"/>
      <c r="W788" s="44">
        <f>IF(AND(N(V788)&gt;0,N(Q788)&gt;0),ROUND(V788*Q788*1440,0),"")</f>
        <v/>
      </c>
      <c r="X788" s="53" t="n"/>
      <c r="Y788" s="53" t="n"/>
      <c r="Z788" s="53" t="n"/>
      <c r="AA788" s="57" t="n"/>
      <c r="AB788" s="53" t="n"/>
      <c r="AC788" s="58" t="n"/>
      <c r="AD788" s="57" t="n"/>
      <c r="AE788" s="53" t="n"/>
      <c r="AF788" s="58" t="n"/>
      <c r="AG788" s="53" t="n"/>
      <c r="AH788" s="58" t="n"/>
      <c r="AI788" s="58" t="n"/>
      <c r="AJ788" s="48" t="n"/>
    </row>
    <row r="789" outlineLevel="1">
      <c r="A789" s="43" t="n">
        <v>47024</v>
      </c>
      <c r="B789" s="44">
        <f>CHOOSE(WEEKDAY(A789,2),"pon","wt","śr","czw","pt","sob","ndz")</f>
        <v/>
      </c>
      <c r="C789" s="45">
        <f>A789-WEEKDAY(A789,2)+1</f>
        <v/>
      </c>
      <c r="D789" s="44">
        <f>YEAR(A789)&amp;"-"&amp;TEXT(MONTH(A789),"00")</f>
        <v/>
      </c>
      <c r="E789" s="46" t="n"/>
      <c r="F789" s="46" t="n"/>
      <c r="G789" s="47" t="n"/>
      <c r="H789" s="48" t="n"/>
      <c r="I789" s="49" t="n"/>
      <c r="J789" s="47" t="n"/>
      <c r="K789" s="50">
        <f>IF(AND(H789="",I789="",COUNTIF('Zmiany planu'!$C$4:$C$1000,$A789)=0),"",1+COUNTIF('Zmiany planu'!$C$4:$C$1000,$A789))</f>
        <v/>
      </c>
      <c r="L789" s="51">
        <f>IF(COUNTIF('Zmiany planu'!$C$4:$C$1000,$A789)=0,IF(H789="","",H789),INDEX('Zmiany planu'!$G$4:$G$1000,MATCH(INT($A789)&amp;"#"&amp;COUNTIF('Zmiany planu'!$C$4:$C$1000,$A789),'Zmiany planu'!$L$4:$L$1000,0))&amp;"")</f>
        <v/>
      </c>
      <c r="M789" s="52">
        <f>IF(COUNTIF('Zmiany planu'!$C$4:$C$1000,$A789)=0,IF(I789="","",I789),IF(INDEX('Zmiany planu'!$H$4:$H$1000,MATCH(INT($A789)&amp;"#"&amp;COUNTIF('Zmiany planu'!$C$4:$C$1000,$A789),'Zmiany planu'!$L$4:$L$1000,0))="",0,INDEX('Zmiany planu'!$H$4:$H$1000,MATCH(INT($A789)&amp;"#"&amp;COUNTIF('Zmiany planu'!$C$4:$C$1000,$A789),'Zmiany planu'!$L$4:$L$1000,0))))</f>
        <v/>
      </c>
      <c r="N789" s="53" t="n"/>
      <c r="O789" s="53" t="n"/>
      <c r="P789" s="54" t="n"/>
      <c r="Q789" s="55" t="n"/>
      <c r="R789" s="56">
        <f>IF(AND(N(P789)&gt;0,N(Q789)&gt;0),Q789/P789,"")</f>
        <v/>
      </c>
      <c r="S789" s="53" t="n"/>
      <c r="T789" s="53" t="n"/>
      <c r="U789" s="44">
        <f>IF(OR(N(S789)=0,N('Ustawienia'!$B$19)=0),"",IFERROR("Z"&amp;MATCH(S789,'Ustawienia'!$C$23:$C$27,1),"&lt;Z1"))</f>
        <v/>
      </c>
      <c r="V789" s="53" t="n"/>
      <c r="W789" s="44">
        <f>IF(AND(N(V789)&gt;0,N(Q789)&gt;0),ROUND(V789*Q789*1440,0),"")</f>
        <v/>
      </c>
      <c r="X789" s="53" t="n"/>
      <c r="Y789" s="53" t="n"/>
      <c r="Z789" s="53" t="n"/>
      <c r="AA789" s="57" t="n"/>
      <c r="AB789" s="53" t="n"/>
      <c r="AC789" s="58" t="n"/>
      <c r="AD789" s="57" t="n"/>
      <c r="AE789" s="53" t="n"/>
      <c r="AF789" s="58" t="n"/>
      <c r="AG789" s="53" t="n"/>
      <c r="AH789" s="58" t="n"/>
      <c r="AI789" s="58" t="n"/>
      <c r="AJ789" s="48" t="n"/>
    </row>
    <row r="790" outlineLevel="1">
      <c r="A790" s="43" t="n">
        <v>47025</v>
      </c>
      <c r="B790" s="44">
        <f>CHOOSE(WEEKDAY(A790,2),"pon","wt","śr","czw","pt","sob","ndz")</f>
        <v/>
      </c>
      <c r="C790" s="45">
        <f>A790-WEEKDAY(A790,2)+1</f>
        <v/>
      </c>
      <c r="D790" s="44">
        <f>YEAR(A790)&amp;"-"&amp;TEXT(MONTH(A790),"00")</f>
        <v/>
      </c>
      <c r="E790" s="46" t="n"/>
      <c r="F790" s="46" t="n"/>
      <c r="G790" s="47" t="n"/>
      <c r="H790" s="48" t="n"/>
      <c r="I790" s="49" t="n"/>
      <c r="J790" s="47" t="n"/>
      <c r="K790" s="50">
        <f>IF(AND(H790="",I790="",COUNTIF('Zmiany planu'!$C$4:$C$1000,$A790)=0),"",1+COUNTIF('Zmiany planu'!$C$4:$C$1000,$A790))</f>
        <v/>
      </c>
      <c r="L790" s="51">
        <f>IF(COUNTIF('Zmiany planu'!$C$4:$C$1000,$A790)=0,IF(H790="","",H790),INDEX('Zmiany planu'!$G$4:$G$1000,MATCH(INT($A790)&amp;"#"&amp;COUNTIF('Zmiany planu'!$C$4:$C$1000,$A790),'Zmiany planu'!$L$4:$L$1000,0))&amp;"")</f>
        <v/>
      </c>
      <c r="M790" s="52">
        <f>IF(COUNTIF('Zmiany planu'!$C$4:$C$1000,$A790)=0,IF(I790="","",I790),IF(INDEX('Zmiany planu'!$H$4:$H$1000,MATCH(INT($A790)&amp;"#"&amp;COUNTIF('Zmiany planu'!$C$4:$C$1000,$A790),'Zmiany planu'!$L$4:$L$1000,0))="",0,INDEX('Zmiany planu'!$H$4:$H$1000,MATCH(INT($A790)&amp;"#"&amp;COUNTIF('Zmiany planu'!$C$4:$C$1000,$A790),'Zmiany planu'!$L$4:$L$1000,0))))</f>
        <v/>
      </c>
      <c r="N790" s="53" t="n"/>
      <c r="O790" s="53" t="n"/>
      <c r="P790" s="54" t="n"/>
      <c r="Q790" s="55" t="n"/>
      <c r="R790" s="56">
        <f>IF(AND(N(P790)&gt;0,N(Q790)&gt;0),Q790/P790,"")</f>
        <v/>
      </c>
      <c r="S790" s="53" t="n"/>
      <c r="T790" s="53" t="n"/>
      <c r="U790" s="44">
        <f>IF(OR(N(S790)=0,N('Ustawienia'!$B$19)=0),"",IFERROR("Z"&amp;MATCH(S790,'Ustawienia'!$C$23:$C$27,1),"&lt;Z1"))</f>
        <v/>
      </c>
      <c r="V790" s="53" t="n"/>
      <c r="W790" s="44">
        <f>IF(AND(N(V790)&gt;0,N(Q790)&gt;0),ROUND(V790*Q790*1440,0),"")</f>
        <v/>
      </c>
      <c r="X790" s="53" t="n"/>
      <c r="Y790" s="53" t="n"/>
      <c r="Z790" s="53" t="n"/>
      <c r="AA790" s="57" t="n"/>
      <c r="AB790" s="53" t="n"/>
      <c r="AC790" s="58" t="n"/>
      <c r="AD790" s="57" t="n"/>
      <c r="AE790" s="53" t="n"/>
      <c r="AF790" s="58" t="n"/>
      <c r="AG790" s="53" t="n"/>
      <c r="AH790" s="58" t="n"/>
      <c r="AI790" s="58" t="n"/>
      <c r="AJ790" s="48" t="n"/>
    </row>
    <row r="791" outlineLevel="1">
      <c r="A791" s="43" t="n">
        <v>47026</v>
      </c>
      <c r="B791" s="44">
        <f>CHOOSE(WEEKDAY(A791,2),"pon","wt","śr","czw","pt","sob","ndz")</f>
        <v/>
      </c>
      <c r="C791" s="45">
        <f>A791-WEEKDAY(A791,2)+1</f>
        <v/>
      </c>
      <c r="D791" s="44">
        <f>YEAR(A791)&amp;"-"&amp;TEXT(MONTH(A791),"00")</f>
        <v/>
      </c>
      <c r="E791" s="46" t="n"/>
      <c r="F791" s="46" t="n"/>
      <c r="G791" s="47" t="n"/>
      <c r="H791" s="48" t="n"/>
      <c r="I791" s="49" t="n"/>
      <c r="J791" s="47" t="n"/>
      <c r="K791" s="50">
        <f>IF(AND(H791="",I791="",COUNTIF('Zmiany planu'!$C$4:$C$1000,$A791)=0),"",1+COUNTIF('Zmiany planu'!$C$4:$C$1000,$A791))</f>
        <v/>
      </c>
      <c r="L791" s="51">
        <f>IF(COUNTIF('Zmiany planu'!$C$4:$C$1000,$A791)=0,IF(H791="","",H791),INDEX('Zmiany planu'!$G$4:$G$1000,MATCH(INT($A791)&amp;"#"&amp;COUNTIF('Zmiany planu'!$C$4:$C$1000,$A791),'Zmiany planu'!$L$4:$L$1000,0))&amp;"")</f>
        <v/>
      </c>
      <c r="M791" s="52">
        <f>IF(COUNTIF('Zmiany planu'!$C$4:$C$1000,$A791)=0,IF(I791="","",I791),IF(INDEX('Zmiany planu'!$H$4:$H$1000,MATCH(INT($A791)&amp;"#"&amp;COUNTIF('Zmiany planu'!$C$4:$C$1000,$A791),'Zmiany planu'!$L$4:$L$1000,0))="",0,INDEX('Zmiany planu'!$H$4:$H$1000,MATCH(INT($A791)&amp;"#"&amp;COUNTIF('Zmiany planu'!$C$4:$C$1000,$A791),'Zmiany planu'!$L$4:$L$1000,0))))</f>
        <v/>
      </c>
      <c r="N791" s="53" t="n"/>
      <c r="O791" s="53" t="n"/>
      <c r="P791" s="54" t="n"/>
      <c r="Q791" s="55" t="n"/>
      <c r="R791" s="56">
        <f>IF(AND(N(P791)&gt;0,N(Q791)&gt;0),Q791/P791,"")</f>
        <v/>
      </c>
      <c r="S791" s="53" t="n"/>
      <c r="T791" s="53" t="n"/>
      <c r="U791" s="44">
        <f>IF(OR(N(S791)=0,N('Ustawienia'!$B$19)=0),"",IFERROR("Z"&amp;MATCH(S791,'Ustawienia'!$C$23:$C$27,1),"&lt;Z1"))</f>
        <v/>
      </c>
      <c r="V791" s="53" t="n"/>
      <c r="W791" s="44">
        <f>IF(AND(N(V791)&gt;0,N(Q791)&gt;0),ROUND(V791*Q791*1440,0),"")</f>
        <v/>
      </c>
      <c r="X791" s="53" t="n"/>
      <c r="Y791" s="53" t="n"/>
      <c r="Z791" s="53" t="n"/>
      <c r="AA791" s="57" t="n"/>
      <c r="AB791" s="53" t="n"/>
      <c r="AC791" s="58" t="n"/>
      <c r="AD791" s="57" t="n"/>
      <c r="AE791" s="53" t="n"/>
      <c r="AF791" s="58" t="n"/>
      <c r="AG791" s="53" t="n"/>
      <c r="AH791" s="58" t="n"/>
      <c r="AI791" s="58" t="n"/>
      <c r="AJ791" s="48" t="n"/>
    </row>
    <row r="792" ht="22" customHeight="1">
      <c r="A792" s="40" t="inlineStr">
        <is>
          <t>10.2028</t>
        </is>
      </c>
      <c r="B792" s="40" t="n"/>
      <c r="C792" s="40" t="n"/>
      <c r="D792" s="40" t="inlineStr">
        <is>
          <t>2028-10</t>
        </is>
      </c>
      <c r="E792" s="41">
        <f>SUMIFS($M$4:$M$1200,$D$4:$D$1200,$D792)</f>
        <v/>
      </c>
      <c r="F792" s="41">
        <f>SUMIFS($P$4:$P$1200,$D$4:$D$1200,$D792)</f>
        <v/>
      </c>
      <c r="G792" s="40" t="n"/>
      <c r="H792" s="42" t="inlineStr">
        <is>
          <t>PAŹDZIERNIK 2028</t>
        </is>
      </c>
      <c r="I792" s="40" t="n"/>
      <c r="J792" s="40" t="n"/>
      <c r="K792" s="40" t="n"/>
      <c r="L792" s="40">
        <f>IF(E792&gt;0,"Realizacja miesiąca: "&amp;ROUND(F792/E792*100,0)&amp;"%  ·  treningi: "&amp;COUNTIFS($D$4:$D$1200,$D792,$P$4:$P$1200,"&gt;0")&amp;"  ·  zmiany planu: "&amp;COUNTIFS('Zmiany planu'!$M$4:$M$1000,$D792),"")</f>
        <v/>
      </c>
      <c r="M792" s="40" t="n"/>
      <c r="N792" s="40" t="n"/>
      <c r="O792" s="40" t="n"/>
      <c r="P792" s="40" t="n"/>
      <c r="Q792" s="40" t="n"/>
      <c r="R792" s="40" t="n"/>
      <c r="S792" s="40" t="n"/>
      <c r="T792" s="40" t="n"/>
      <c r="U792" s="40" t="n"/>
      <c r="V792" s="40" t="n"/>
      <c r="W792" s="40" t="n"/>
      <c r="X792" s="40" t="n"/>
      <c r="Y792" s="40" t="n"/>
      <c r="Z792" s="40" t="n"/>
      <c r="AA792" s="40" t="n"/>
      <c r="AB792" s="40" t="n"/>
      <c r="AC792" s="40" t="n"/>
      <c r="AD792" s="40" t="n"/>
      <c r="AE792" s="40" t="n"/>
      <c r="AF792" s="40" t="n"/>
      <c r="AG792" s="40" t="n"/>
      <c r="AH792" s="40" t="n"/>
      <c r="AI792" s="40" t="n"/>
      <c r="AJ792" s="40" t="n"/>
    </row>
    <row r="793" outlineLevel="1">
      <c r="A793" s="59" t="n">
        <v>47027</v>
      </c>
      <c r="B793" s="60">
        <f>CHOOSE(WEEKDAY(A793,2),"pon","wt","śr","czw","pt","sob","ndz")</f>
        <v/>
      </c>
      <c r="C793" s="61">
        <f>A793-WEEKDAY(A793,2)+1</f>
        <v/>
      </c>
      <c r="D793" s="60">
        <f>YEAR(A793)&amp;"-"&amp;TEXT(MONTH(A793),"00")</f>
        <v/>
      </c>
      <c r="E793" s="62">
        <f>SUMIFS($M$4:$M$1200,$C$4:$C$1200,$C793)</f>
        <v/>
      </c>
      <c r="F793" s="62">
        <f>SUMIFS($P$4:$P$1200,$C$4:$C$1200,$C793)</f>
        <v/>
      </c>
      <c r="G793" s="63" t="n"/>
      <c r="H793" s="64" t="n"/>
      <c r="I793" s="65" t="n"/>
      <c r="J793" s="63" t="n"/>
      <c r="K793" s="66">
        <f>IF(AND(H793="",I793="",COUNTIF('Zmiany planu'!$C$4:$C$1000,$A793)=0),"",1+COUNTIF('Zmiany planu'!$C$4:$C$1000,$A793))</f>
        <v/>
      </c>
      <c r="L793" s="67">
        <f>IF(COUNTIF('Zmiany planu'!$C$4:$C$1000,$A793)=0,IF(H793="","",H793),INDEX('Zmiany planu'!$G$4:$G$1000,MATCH(INT($A793)&amp;"#"&amp;COUNTIF('Zmiany planu'!$C$4:$C$1000,$A793),'Zmiany planu'!$L$4:$L$1000,0))&amp;"")</f>
        <v/>
      </c>
      <c r="M793" s="68">
        <f>IF(COUNTIF('Zmiany planu'!$C$4:$C$1000,$A793)=0,IF(I793="","",I793),IF(INDEX('Zmiany planu'!$H$4:$H$1000,MATCH(INT($A793)&amp;"#"&amp;COUNTIF('Zmiany planu'!$C$4:$C$1000,$A793),'Zmiany planu'!$L$4:$L$1000,0))="",0,INDEX('Zmiany planu'!$H$4:$H$1000,MATCH(INT($A793)&amp;"#"&amp;COUNTIF('Zmiany planu'!$C$4:$C$1000,$A793),'Zmiany planu'!$L$4:$L$1000,0))))</f>
        <v/>
      </c>
      <c r="N793" s="69" t="n"/>
      <c r="O793" s="69" t="n"/>
      <c r="P793" s="70" t="n"/>
      <c r="Q793" s="71" t="n"/>
      <c r="R793" s="72">
        <f>IF(AND(N(P793)&gt;0,N(Q793)&gt;0),Q793/P793,"")</f>
        <v/>
      </c>
      <c r="S793" s="69" t="n"/>
      <c r="T793" s="69" t="n"/>
      <c r="U793" s="60">
        <f>IF(OR(N(S793)=0,N('Ustawienia'!$B$19)=0),"",IFERROR("Z"&amp;MATCH(S793,'Ustawienia'!$C$23:$C$27,1),"&lt;Z1"))</f>
        <v/>
      </c>
      <c r="V793" s="69" t="n"/>
      <c r="W793" s="60">
        <f>IF(AND(N(V793)&gt;0,N(Q793)&gt;0),ROUND(V793*Q793*1440,0),"")</f>
        <v/>
      </c>
      <c r="X793" s="69" t="n"/>
      <c r="Y793" s="69" t="n"/>
      <c r="Z793" s="69" t="n"/>
      <c r="AA793" s="73" t="n"/>
      <c r="AB793" s="69" t="n"/>
      <c r="AC793" s="74" t="n"/>
      <c r="AD793" s="73" t="n"/>
      <c r="AE793" s="69" t="n"/>
      <c r="AF793" s="74" t="n"/>
      <c r="AG793" s="69" t="n"/>
      <c r="AH793" s="74" t="n"/>
      <c r="AI793" s="74" t="n"/>
      <c r="AJ793" s="64" t="n"/>
    </row>
    <row r="794" outlineLevel="1">
      <c r="A794" s="43" t="n">
        <v>47028</v>
      </c>
      <c r="B794" s="44">
        <f>CHOOSE(WEEKDAY(A794,2),"pon","wt","śr","czw","pt","sob","ndz")</f>
        <v/>
      </c>
      <c r="C794" s="45">
        <f>A794-WEEKDAY(A794,2)+1</f>
        <v/>
      </c>
      <c r="D794" s="44">
        <f>YEAR(A794)&amp;"-"&amp;TEXT(MONTH(A794),"00")</f>
        <v/>
      </c>
      <c r="E794" s="46" t="n"/>
      <c r="F794" s="46" t="n"/>
      <c r="G794" s="47" t="n"/>
      <c r="H794" s="48" t="n"/>
      <c r="I794" s="49" t="n"/>
      <c r="J794" s="47" t="n"/>
      <c r="K794" s="50">
        <f>IF(AND(H794="",I794="",COUNTIF('Zmiany planu'!$C$4:$C$1000,$A794)=0),"",1+COUNTIF('Zmiany planu'!$C$4:$C$1000,$A794))</f>
        <v/>
      </c>
      <c r="L794" s="51">
        <f>IF(COUNTIF('Zmiany planu'!$C$4:$C$1000,$A794)=0,IF(H794="","",H794),INDEX('Zmiany planu'!$G$4:$G$1000,MATCH(INT($A794)&amp;"#"&amp;COUNTIF('Zmiany planu'!$C$4:$C$1000,$A794),'Zmiany planu'!$L$4:$L$1000,0))&amp;"")</f>
        <v/>
      </c>
      <c r="M794" s="52">
        <f>IF(COUNTIF('Zmiany planu'!$C$4:$C$1000,$A794)=0,IF(I794="","",I794),IF(INDEX('Zmiany planu'!$H$4:$H$1000,MATCH(INT($A794)&amp;"#"&amp;COUNTIF('Zmiany planu'!$C$4:$C$1000,$A794),'Zmiany planu'!$L$4:$L$1000,0))="",0,INDEX('Zmiany planu'!$H$4:$H$1000,MATCH(INT($A794)&amp;"#"&amp;COUNTIF('Zmiany planu'!$C$4:$C$1000,$A794),'Zmiany planu'!$L$4:$L$1000,0))))</f>
        <v/>
      </c>
      <c r="N794" s="53" t="n"/>
      <c r="O794" s="53" t="n"/>
      <c r="P794" s="54" t="n"/>
      <c r="Q794" s="55" t="n"/>
      <c r="R794" s="56">
        <f>IF(AND(N(P794)&gt;0,N(Q794)&gt;0),Q794/P794,"")</f>
        <v/>
      </c>
      <c r="S794" s="53" t="n"/>
      <c r="T794" s="53" t="n"/>
      <c r="U794" s="44">
        <f>IF(OR(N(S794)=0,N('Ustawienia'!$B$19)=0),"",IFERROR("Z"&amp;MATCH(S794,'Ustawienia'!$C$23:$C$27,1),"&lt;Z1"))</f>
        <v/>
      </c>
      <c r="V794" s="53" t="n"/>
      <c r="W794" s="44">
        <f>IF(AND(N(V794)&gt;0,N(Q794)&gt;0),ROUND(V794*Q794*1440,0),"")</f>
        <v/>
      </c>
      <c r="X794" s="53" t="n"/>
      <c r="Y794" s="53" t="n"/>
      <c r="Z794" s="53" t="n"/>
      <c r="AA794" s="57" t="n"/>
      <c r="AB794" s="53" t="n"/>
      <c r="AC794" s="58" t="n"/>
      <c r="AD794" s="57" t="n"/>
      <c r="AE794" s="53" t="n"/>
      <c r="AF794" s="58" t="n"/>
      <c r="AG794" s="53" t="n"/>
      <c r="AH794" s="58" t="n"/>
      <c r="AI794" s="58" t="n"/>
      <c r="AJ794" s="48" t="n"/>
    </row>
    <row r="795" outlineLevel="1">
      <c r="A795" s="43" t="n">
        <v>47029</v>
      </c>
      <c r="B795" s="44">
        <f>CHOOSE(WEEKDAY(A795,2),"pon","wt","śr","czw","pt","sob","ndz")</f>
        <v/>
      </c>
      <c r="C795" s="45">
        <f>A795-WEEKDAY(A795,2)+1</f>
        <v/>
      </c>
      <c r="D795" s="44">
        <f>YEAR(A795)&amp;"-"&amp;TEXT(MONTH(A795),"00")</f>
        <v/>
      </c>
      <c r="E795" s="46" t="n"/>
      <c r="F795" s="46" t="n"/>
      <c r="G795" s="47" t="n"/>
      <c r="H795" s="48" t="n"/>
      <c r="I795" s="49" t="n"/>
      <c r="J795" s="47" t="n"/>
      <c r="K795" s="50">
        <f>IF(AND(H795="",I795="",COUNTIF('Zmiany planu'!$C$4:$C$1000,$A795)=0),"",1+COUNTIF('Zmiany planu'!$C$4:$C$1000,$A795))</f>
        <v/>
      </c>
      <c r="L795" s="51">
        <f>IF(COUNTIF('Zmiany planu'!$C$4:$C$1000,$A795)=0,IF(H795="","",H795),INDEX('Zmiany planu'!$G$4:$G$1000,MATCH(INT($A795)&amp;"#"&amp;COUNTIF('Zmiany planu'!$C$4:$C$1000,$A795),'Zmiany planu'!$L$4:$L$1000,0))&amp;"")</f>
        <v/>
      </c>
      <c r="M795" s="52">
        <f>IF(COUNTIF('Zmiany planu'!$C$4:$C$1000,$A795)=0,IF(I795="","",I795),IF(INDEX('Zmiany planu'!$H$4:$H$1000,MATCH(INT($A795)&amp;"#"&amp;COUNTIF('Zmiany planu'!$C$4:$C$1000,$A795),'Zmiany planu'!$L$4:$L$1000,0))="",0,INDEX('Zmiany planu'!$H$4:$H$1000,MATCH(INT($A795)&amp;"#"&amp;COUNTIF('Zmiany planu'!$C$4:$C$1000,$A795),'Zmiany planu'!$L$4:$L$1000,0))))</f>
        <v/>
      </c>
      <c r="N795" s="53" t="n"/>
      <c r="O795" s="53" t="n"/>
      <c r="P795" s="54" t="n"/>
      <c r="Q795" s="55" t="n"/>
      <c r="R795" s="56">
        <f>IF(AND(N(P795)&gt;0,N(Q795)&gt;0),Q795/P795,"")</f>
        <v/>
      </c>
      <c r="S795" s="53" t="n"/>
      <c r="T795" s="53" t="n"/>
      <c r="U795" s="44">
        <f>IF(OR(N(S795)=0,N('Ustawienia'!$B$19)=0),"",IFERROR("Z"&amp;MATCH(S795,'Ustawienia'!$C$23:$C$27,1),"&lt;Z1"))</f>
        <v/>
      </c>
      <c r="V795" s="53" t="n"/>
      <c r="W795" s="44">
        <f>IF(AND(N(V795)&gt;0,N(Q795)&gt;0),ROUND(V795*Q795*1440,0),"")</f>
        <v/>
      </c>
      <c r="X795" s="53" t="n"/>
      <c r="Y795" s="53" t="n"/>
      <c r="Z795" s="53" t="n"/>
      <c r="AA795" s="57" t="n"/>
      <c r="AB795" s="53" t="n"/>
      <c r="AC795" s="58" t="n"/>
      <c r="AD795" s="57" t="n"/>
      <c r="AE795" s="53" t="n"/>
      <c r="AF795" s="58" t="n"/>
      <c r="AG795" s="53" t="n"/>
      <c r="AH795" s="58" t="n"/>
      <c r="AI795" s="58" t="n"/>
      <c r="AJ795" s="48" t="n"/>
    </row>
    <row r="796" outlineLevel="1">
      <c r="A796" s="43" t="n">
        <v>47030</v>
      </c>
      <c r="B796" s="44">
        <f>CHOOSE(WEEKDAY(A796,2),"pon","wt","śr","czw","pt","sob","ndz")</f>
        <v/>
      </c>
      <c r="C796" s="45">
        <f>A796-WEEKDAY(A796,2)+1</f>
        <v/>
      </c>
      <c r="D796" s="44">
        <f>YEAR(A796)&amp;"-"&amp;TEXT(MONTH(A796),"00")</f>
        <v/>
      </c>
      <c r="E796" s="46" t="n"/>
      <c r="F796" s="46" t="n"/>
      <c r="G796" s="47" t="n"/>
      <c r="H796" s="48" t="n"/>
      <c r="I796" s="49" t="n"/>
      <c r="J796" s="47" t="n"/>
      <c r="K796" s="50">
        <f>IF(AND(H796="",I796="",COUNTIF('Zmiany planu'!$C$4:$C$1000,$A796)=0),"",1+COUNTIF('Zmiany planu'!$C$4:$C$1000,$A796))</f>
        <v/>
      </c>
      <c r="L796" s="51">
        <f>IF(COUNTIF('Zmiany planu'!$C$4:$C$1000,$A796)=0,IF(H796="","",H796),INDEX('Zmiany planu'!$G$4:$G$1000,MATCH(INT($A796)&amp;"#"&amp;COUNTIF('Zmiany planu'!$C$4:$C$1000,$A796),'Zmiany planu'!$L$4:$L$1000,0))&amp;"")</f>
        <v/>
      </c>
      <c r="M796" s="52">
        <f>IF(COUNTIF('Zmiany planu'!$C$4:$C$1000,$A796)=0,IF(I796="","",I796),IF(INDEX('Zmiany planu'!$H$4:$H$1000,MATCH(INT($A796)&amp;"#"&amp;COUNTIF('Zmiany planu'!$C$4:$C$1000,$A796),'Zmiany planu'!$L$4:$L$1000,0))="",0,INDEX('Zmiany planu'!$H$4:$H$1000,MATCH(INT($A796)&amp;"#"&amp;COUNTIF('Zmiany planu'!$C$4:$C$1000,$A796),'Zmiany planu'!$L$4:$L$1000,0))))</f>
        <v/>
      </c>
      <c r="N796" s="53" t="n"/>
      <c r="O796" s="53" t="n"/>
      <c r="P796" s="54" t="n"/>
      <c r="Q796" s="55" t="n"/>
      <c r="R796" s="56">
        <f>IF(AND(N(P796)&gt;0,N(Q796)&gt;0),Q796/P796,"")</f>
        <v/>
      </c>
      <c r="S796" s="53" t="n"/>
      <c r="T796" s="53" t="n"/>
      <c r="U796" s="44">
        <f>IF(OR(N(S796)=0,N('Ustawienia'!$B$19)=0),"",IFERROR("Z"&amp;MATCH(S796,'Ustawienia'!$C$23:$C$27,1),"&lt;Z1"))</f>
        <v/>
      </c>
      <c r="V796" s="53" t="n"/>
      <c r="W796" s="44">
        <f>IF(AND(N(V796)&gt;0,N(Q796)&gt;0),ROUND(V796*Q796*1440,0),"")</f>
        <v/>
      </c>
      <c r="X796" s="53" t="n"/>
      <c r="Y796" s="53" t="n"/>
      <c r="Z796" s="53" t="n"/>
      <c r="AA796" s="57" t="n"/>
      <c r="AB796" s="53" t="n"/>
      <c r="AC796" s="58" t="n"/>
      <c r="AD796" s="57" t="n"/>
      <c r="AE796" s="53" t="n"/>
      <c r="AF796" s="58" t="n"/>
      <c r="AG796" s="53" t="n"/>
      <c r="AH796" s="58" t="n"/>
      <c r="AI796" s="58" t="n"/>
      <c r="AJ796" s="48" t="n"/>
    </row>
    <row r="797" outlineLevel="1">
      <c r="A797" s="43" t="n">
        <v>47031</v>
      </c>
      <c r="B797" s="44">
        <f>CHOOSE(WEEKDAY(A797,2),"pon","wt","śr","czw","pt","sob","ndz")</f>
        <v/>
      </c>
      <c r="C797" s="45">
        <f>A797-WEEKDAY(A797,2)+1</f>
        <v/>
      </c>
      <c r="D797" s="44">
        <f>YEAR(A797)&amp;"-"&amp;TEXT(MONTH(A797),"00")</f>
        <v/>
      </c>
      <c r="E797" s="46" t="n"/>
      <c r="F797" s="46" t="n"/>
      <c r="G797" s="47" t="n"/>
      <c r="H797" s="48" t="n"/>
      <c r="I797" s="49" t="n"/>
      <c r="J797" s="47" t="n"/>
      <c r="K797" s="50">
        <f>IF(AND(H797="",I797="",COUNTIF('Zmiany planu'!$C$4:$C$1000,$A797)=0),"",1+COUNTIF('Zmiany planu'!$C$4:$C$1000,$A797))</f>
        <v/>
      </c>
      <c r="L797" s="51">
        <f>IF(COUNTIF('Zmiany planu'!$C$4:$C$1000,$A797)=0,IF(H797="","",H797),INDEX('Zmiany planu'!$G$4:$G$1000,MATCH(INT($A797)&amp;"#"&amp;COUNTIF('Zmiany planu'!$C$4:$C$1000,$A797),'Zmiany planu'!$L$4:$L$1000,0))&amp;"")</f>
        <v/>
      </c>
      <c r="M797" s="52">
        <f>IF(COUNTIF('Zmiany planu'!$C$4:$C$1000,$A797)=0,IF(I797="","",I797),IF(INDEX('Zmiany planu'!$H$4:$H$1000,MATCH(INT($A797)&amp;"#"&amp;COUNTIF('Zmiany planu'!$C$4:$C$1000,$A797),'Zmiany planu'!$L$4:$L$1000,0))="",0,INDEX('Zmiany planu'!$H$4:$H$1000,MATCH(INT($A797)&amp;"#"&amp;COUNTIF('Zmiany planu'!$C$4:$C$1000,$A797),'Zmiany planu'!$L$4:$L$1000,0))))</f>
        <v/>
      </c>
      <c r="N797" s="53" t="n"/>
      <c r="O797" s="53" t="n"/>
      <c r="P797" s="54" t="n"/>
      <c r="Q797" s="55" t="n"/>
      <c r="R797" s="56">
        <f>IF(AND(N(P797)&gt;0,N(Q797)&gt;0),Q797/P797,"")</f>
        <v/>
      </c>
      <c r="S797" s="53" t="n"/>
      <c r="T797" s="53" t="n"/>
      <c r="U797" s="44">
        <f>IF(OR(N(S797)=0,N('Ustawienia'!$B$19)=0),"",IFERROR("Z"&amp;MATCH(S797,'Ustawienia'!$C$23:$C$27,1),"&lt;Z1"))</f>
        <v/>
      </c>
      <c r="V797" s="53" t="n"/>
      <c r="W797" s="44">
        <f>IF(AND(N(V797)&gt;0,N(Q797)&gt;0),ROUND(V797*Q797*1440,0),"")</f>
        <v/>
      </c>
      <c r="X797" s="53" t="n"/>
      <c r="Y797" s="53" t="n"/>
      <c r="Z797" s="53" t="n"/>
      <c r="AA797" s="57" t="n"/>
      <c r="AB797" s="53" t="n"/>
      <c r="AC797" s="58" t="n"/>
      <c r="AD797" s="57" t="n"/>
      <c r="AE797" s="53" t="n"/>
      <c r="AF797" s="58" t="n"/>
      <c r="AG797" s="53" t="n"/>
      <c r="AH797" s="58" t="n"/>
      <c r="AI797" s="58" t="n"/>
      <c r="AJ797" s="48" t="n"/>
    </row>
    <row r="798" outlineLevel="1">
      <c r="A798" s="43" t="n">
        <v>47032</v>
      </c>
      <c r="B798" s="44">
        <f>CHOOSE(WEEKDAY(A798,2),"pon","wt","śr","czw","pt","sob","ndz")</f>
        <v/>
      </c>
      <c r="C798" s="45">
        <f>A798-WEEKDAY(A798,2)+1</f>
        <v/>
      </c>
      <c r="D798" s="44">
        <f>YEAR(A798)&amp;"-"&amp;TEXT(MONTH(A798),"00")</f>
        <v/>
      </c>
      <c r="E798" s="46" t="n"/>
      <c r="F798" s="46" t="n"/>
      <c r="G798" s="47" t="n"/>
      <c r="H798" s="48" t="n"/>
      <c r="I798" s="49" t="n"/>
      <c r="J798" s="47" t="n"/>
      <c r="K798" s="50">
        <f>IF(AND(H798="",I798="",COUNTIF('Zmiany planu'!$C$4:$C$1000,$A798)=0),"",1+COUNTIF('Zmiany planu'!$C$4:$C$1000,$A798))</f>
        <v/>
      </c>
      <c r="L798" s="51">
        <f>IF(COUNTIF('Zmiany planu'!$C$4:$C$1000,$A798)=0,IF(H798="","",H798),INDEX('Zmiany planu'!$G$4:$G$1000,MATCH(INT($A798)&amp;"#"&amp;COUNTIF('Zmiany planu'!$C$4:$C$1000,$A798),'Zmiany planu'!$L$4:$L$1000,0))&amp;"")</f>
        <v/>
      </c>
      <c r="M798" s="52">
        <f>IF(COUNTIF('Zmiany planu'!$C$4:$C$1000,$A798)=0,IF(I798="","",I798),IF(INDEX('Zmiany planu'!$H$4:$H$1000,MATCH(INT($A798)&amp;"#"&amp;COUNTIF('Zmiany planu'!$C$4:$C$1000,$A798),'Zmiany planu'!$L$4:$L$1000,0))="",0,INDEX('Zmiany planu'!$H$4:$H$1000,MATCH(INT($A798)&amp;"#"&amp;COUNTIF('Zmiany planu'!$C$4:$C$1000,$A798),'Zmiany planu'!$L$4:$L$1000,0))))</f>
        <v/>
      </c>
      <c r="N798" s="53" t="n"/>
      <c r="O798" s="53" t="n"/>
      <c r="P798" s="54" t="n"/>
      <c r="Q798" s="55" t="n"/>
      <c r="R798" s="56">
        <f>IF(AND(N(P798)&gt;0,N(Q798)&gt;0),Q798/P798,"")</f>
        <v/>
      </c>
      <c r="S798" s="53" t="n"/>
      <c r="T798" s="53" t="n"/>
      <c r="U798" s="44">
        <f>IF(OR(N(S798)=0,N('Ustawienia'!$B$19)=0),"",IFERROR("Z"&amp;MATCH(S798,'Ustawienia'!$C$23:$C$27,1),"&lt;Z1"))</f>
        <v/>
      </c>
      <c r="V798" s="53" t="n"/>
      <c r="W798" s="44">
        <f>IF(AND(N(V798)&gt;0,N(Q798)&gt;0),ROUND(V798*Q798*1440,0),"")</f>
        <v/>
      </c>
      <c r="X798" s="53" t="n"/>
      <c r="Y798" s="53" t="n"/>
      <c r="Z798" s="53" t="n"/>
      <c r="AA798" s="57" t="n"/>
      <c r="AB798" s="53" t="n"/>
      <c r="AC798" s="58" t="n"/>
      <c r="AD798" s="57" t="n"/>
      <c r="AE798" s="53" t="n"/>
      <c r="AF798" s="58" t="n"/>
      <c r="AG798" s="53" t="n"/>
      <c r="AH798" s="58" t="n"/>
      <c r="AI798" s="58" t="n"/>
      <c r="AJ798" s="48" t="n"/>
    </row>
    <row r="799" outlineLevel="1">
      <c r="A799" s="43" t="n">
        <v>47033</v>
      </c>
      <c r="B799" s="44">
        <f>CHOOSE(WEEKDAY(A799,2),"pon","wt","śr","czw","pt","sob","ndz")</f>
        <v/>
      </c>
      <c r="C799" s="45">
        <f>A799-WEEKDAY(A799,2)+1</f>
        <v/>
      </c>
      <c r="D799" s="44">
        <f>YEAR(A799)&amp;"-"&amp;TEXT(MONTH(A799),"00")</f>
        <v/>
      </c>
      <c r="E799" s="46" t="n"/>
      <c r="F799" s="46" t="n"/>
      <c r="G799" s="47" t="n"/>
      <c r="H799" s="48" t="n"/>
      <c r="I799" s="49" t="n"/>
      <c r="J799" s="47" t="n"/>
      <c r="K799" s="50">
        <f>IF(AND(H799="",I799="",COUNTIF('Zmiany planu'!$C$4:$C$1000,$A799)=0),"",1+COUNTIF('Zmiany planu'!$C$4:$C$1000,$A799))</f>
        <v/>
      </c>
      <c r="L799" s="51">
        <f>IF(COUNTIF('Zmiany planu'!$C$4:$C$1000,$A799)=0,IF(H799="","",H799),INDEX('Zmiany planu'!$G$4:$G$1000,MATCH(INT($A799)&amp;"#"&amp;COUNTIF('Zmiany planu'!$C$4:$C$1000,$A799),'Zmiany planu'!$L$4:$L$1000,0))&amp;"")</f>
        <v/>
      </c>
      <c r="M799" s="52">
        <f>IF(COUNTIF('Zmiany planu'!$C$4:$C$1000,$A799)=0,IF(I799="","",I799),IF(INDEX('Zmiany planu'!$H$4:$H$1000,MATCH(INT($A799)&amp;"#"&amp;COUNTIF('Zmiany planu'!$C$4:$C$1000,$A799),'Zmiany planu'!$L$4:$L$1000,0))="",0,INDEX('Zmiany planu'!$H$4:$H$1000,MATCH(INT($A799)&amp;"#"&amp;COUNTIF('Zmiany planu'!$C$4:$C$1000,$A799),'Zmiany planu'!$L$4:$L$1000,0))))</f>
        <v/>
      </c>
      <c r="N799" s="53" t="n"/>
      <c r="O799" s="53" t="n"/>
      <c r="P799" s="54" t="n"/>
      <c r="Q799" s="55" t="n"/>
      <c r="R799" s="56">
        <f>IF(AND(N(P799)&gt;0,N(Q799)&gt;0),Q799/P799,"")</f>
        <v/>
      </c>
      <c r="S799" s="53" t="n"/>
      <c r="T799" s="53" t="n"/>
      <c r="U799" s="44">
        <f>IF(OR(N(S799)=0,N('Ustawienia'!$B$19)=0),"",IFERROR("Z"&amp;MATCH(S799,'Ustawienia'!$C$23:$C$27,1),"&lt;Z1"))</f>
        <v/>
      </c>
      <c r="V799" s="53" t="n"/>
      <c r="W799" s="44">
        <f>IF(AND(N(V799)&gt;0,N(Q799)&gt;0),ROUND(V799*Q799*1440,0),"")</f>
        <v/>
      </c>
      <c r="X799" s="53" t="n"/>
      <c r="Y799" s="53" t="n"/>
      <c r="Z799" s="53" t="n"/>
      <c r="AA799" s="57" t="n"/>
      <c r="AB799" s="53" t="n"/>
      <c r="AC799" s="58" t="n"/>
      <c r="AD799" s="57" t="n"/>
      <c r="AE799" s="53" t="n"/>
      <c r="AF799" s="58" t="n"/>
      <c r="AG799" s="53" t="n"/>
      <c r="AH799" s="58" t="n"/>
      <c r="AI799" s="58" t="n"/>
      <c r="AJ799" s="48" t="n"/>
    </row>
    <row r="800" outlineLevel="1">
      <c r="A800" s="59" t="n">
        <v>47034</v>
      </c>
      <c r="B800" s="60">
        <f>CHOOSE(WEEKDAY(A800,2),"pon","wt","śr","czw","pt","sob","ndz")</f>
        <v/>
      </c>
      <c r="C800" s="61">
        <f>A800-WEEKDAY(A800,2)+1</f>
        <v/>
      </c>
      <c r="D800" s="60">
        <f>YEAR(A800)&amp;"-"&amp;TEXT(MONTH(A800),"00")</f>
        <v/>
      </c>
      <c r="E800" s="62">
        <f>SUMIFS($M$4:$M$1200,$C$4:$C$1200,$C800)</f>
        <v/>
      </c>
      <c r="F800" s="62">
        <f>SUMIFS($P$4:$P$1200,$C$4:$C$1200,$C800)</f>
        <v/>
      </c>
      <c r="G800" s="63" t="n"/>
      <c r="H800" s="64" t="n"/>
      <c r="I800" s="65" t="n"/>
      <c r="J800" s="63" t="n"/>
      <c r="K800" s="66">
        <f>IF(AND(H800="",I800="",COUNTIF('Zmiany planu'!$C$4:$C$1000,$A800)=0),"",1+COUNTIF('Zmiany planu'!$C$4:$C$1000,$A800))</f>
        <v/>
      </c>
      <c r="L800" s="67">
        <f>IF(COUNTIF('Zmiany planu'!$C$4:$C$1000,$A800)=0,IF(H800="","",H800),INDEX('Zmiany planu'!$G$4:$G$1000,MATCH(INT($A800)&amp;"#"&amp;COUNTIF('Zmiany planu'!$C$4:$C$1000,$A800),'Zmiany planu'!$L$4:$L$1000,0))&amp;"")</f>
        <v/>
      </c>
      <c r="M800" s="68">
        <f>IF(COUNTIF('Zmiany planu'!$C$4:$C$1000,$A800)=0,IF(I800="","",I800),IF(INDEX('Zmiany planu'!$H$4:$H$1000,MATCH(INT($A800)&amp;"#"&amp;COUNTIF('Zmiany planu'!$C$4:$C$1000,$A800),'Zmiany planu'!$L$4:$L$1000,0))="",0,INDEX('Zmiany planu'!$H$4:$H$1000,MATCH(INT($A800)&amp;"#"&amp;COUNTIF('Zmiany planu'!$C$4:$C$1000,$A800),'Zmiany planu'!$L$4:$L$1000,0))))</f>
        <v/>
      </c>
      <c r="N800" s="69" t="n"/>
      <c r="O800" s="69" t="n"/>
      <c r="P800" s="70" t="n"/>
      <c r="Q800" s="71" t="n"/>
      <c r="R800" s="72">
        <f>IF(AND(N(P800)&gt;0,N(Q800)&gt;0),Q800/P800,"")</f>
        <v/>
      </c>
      <c r="S800" s="69" t="n"/>
      <c r="T800" s="69" t="n"/>
      <c r="U800" s="60">
        <f>IF(OR(N(S800)=0,N('Ustawienia'!$B$19)=0),"",IFERROR("Z"&amp;MATCH(S800,'Ustawienia'!$C$23:$C$27,1),"&lt;Z1"))</f>
        <v/>
      </c>
      <c r="V800" s="69" t="n"/>
      <c r="W800" s="60">
        <f>IF(AND(N(V800)&gt;0,N(Q800)&gt;0),ROUND(V800*Q800*1440,0),"")</f>
        <v/>
      </c>
      <c r="X800" s="69" t="n"/>
      <c r="Y800" s="69" t="n"/>
      <c r="Z800" s="69" t="n"/>
      <c r="AA800" s="73" t="n"/>
      <c r="AB800" s="69" t="n"/>
      <c r="AC800" s="74" t="n"/>
      <c r="AD800" s="73" t="n"/>
      <c r="AE800" s="69" t="n"/>
      <c r="AF800" s="74" t="n"/>
      <c r="AG800" s="69" t="n"/>
      <c r="AH800" s="74" t="n"/>
      <c r="AI800" s="74" t="n"/>
      <c r="AJ800" s="64" t="n"/>
    </row>
    <row r="801" outlineLevel="1">
      <c r="A801" s="43" t="n">
        <v>47035</v>
      </c>
      <c r="B801" s="44">
        <f>CHOOSE(WEEKDAY(A801,2),"pon","wt","śr","czw","pt","sob","ndz")</f>
        <v/>
      </c>
      <c r="C801" s="45">
        <f>A801-WEEKDAY(A801,2)+1</f>
        <v/>
      </c>
      <c r="D801" s="44">
        <f>YEAR(A801)&amp;"-"&amp;TEXT(MONTH(A801),"00")</f>
        <v/>
      </c>
      <c r="E801" s="46" t="n"/>
      <c r="F801" s="46" t="n"/>
      <c r="G801" s="47" t="n"/>
      <c r="H801" s="48" t="n"/>
      <c r="I801" s="49" t="n"/>
      <c r="J801" s="47" t="n"/>
      <c r="K801" s="50">
        <f>IF(AND(H801="",I801="",COUNTIF('Zmiany planu'!$C$4:$C$1000,$A801)=0),"",1+COUNTIF('Zmiany planu'!$C$4:$C$1000,$A801))</f>
        <v/>
      </c>
      <c r="L801" s="51">
        <f>IF(COUNTIF('Zmiany planu'!$C$4:$C$1000,$A801)=0,IF(H801="","",H801),INDEX('Zmiany planu'!$G$4:$G$1000,MATCH(INT($A801)&amp;"#"&amp;COUNTIF('Zmiany planu'!$C$4:$C$1000,$A801),'Zmiany planu'!$L$4:$L$1000,0))&amp;"")</f>
        <v/>
      </c>
      <c r="M801" s="52">
        <f>IF(COUNTIF('Zmiany planu'!$C$4:$C$1000,$A801)=0,IF(I801="","",I801),IF(INDEX('Zmiany planu'!$H$4:$H$1000,MATCH(INT($A801)&amp;"#"&amp;COUNTIF('Zmiany planu'!$C$4:$C$1000,$A801),'Zmiany planu'!$L$4:$L$1000,0))="",0,INDEX('Zmiany planu'!$H$4:$H$1000,MATCH(INT($A801)&amp;"#"&amp;COUNTIF('Zmiany planu'!$C$4:$C$1000,$A801),'Zmiany planu'!$L$4:$L$1000,0))))</f>
        <v/>
      </c>
      <c r="N801" s="53" t="n"/>
      <c r="O801" s="53" t="n"/>
      <c r="P801" s="54" t="n"/>
      <c r="Q801" s="55" t="n"/>
      <c r="R801" s="56">
        <f>IF(AND(N(P801)&gt;0,N(Q801)&gt;0),Q801/P801,"")</f>
        <v/>
      </c>
      <c r="S801" s="53" t="n"/>
      <c r="T801" s="53" t="n"/>
      <c r="U801" s="44">
        <f>IF(OR(N(S801)=0,N('Ustawienia'!$B$19)=0),"",IFERROR("Z"&amp;MATCH(S801,'Ustawienia'!$C$23:$C$27,1),"&lt;Z1"))</f>
        <v/>
      </c>
      <c r="V801" s="53" t="n"/>
      <c r="W801" s="44">
        <f>IF(AND(N(V801)&gt;0,N(Q801)&gt;0),ROUND(V801*Q801*1440,0),"")</f>
        <v/>
      </c>
      <c r="X801" s="53" t="n"/>
      <c r="Y801" s="53" t="n"/>
      <c r="Z801" s="53" t="n"/>
      <c r="AA801" s="57" t="n"/>
      <c r="AB801" s="53" t="n"/>
      <c r="AC801" s="58" t="n"/>
      <c r="AD801" s="57" t="n"/>
      <c r="AE801" s="53" t="n"/>
      <c r="AF801" s="58" t="n"/>
      <c r="AG801" s="53" t="n"/>
      <c r="AH801" s="58" t="n"/>
      <c r="AI801" s="58" t="n"/>
      <c r="AJ801" s="48" t="n"/>
    </row>
    <row r="802" outlineLevel="1">
      <c r="A802" s="43" t="n">
        <v>47036</v>
      </c>
      <c r="B802" s="44">
        <f>CHOOSE(WEEKDAY(A802,2),"pon","wt","śr","czw","pt","sob","ndz")</f>
        <v/>
      </c>
      <c r="C802" s="45">
        <f>A802-WEEKDAY(A802,2)+1</f>
        <v/>
      </c>
      <c r="D802" s="44">
        <f>YEAR(A802)&amp;"-"&amp;TEXT(MONTH(A802),"00")</f>
        <v/>
      </c>
      <c r="E802" s="46" t="n"/>
      <c r="F802" s="46" t="n"/>
      <c r="G802" s="47" t="n"/>
      <c r="H802" s="48" t="n"/>
      <c r="I802" s="49" t="n"/>
      <c r="J802" s="47" t="n"/>
      <c r="K802" s="50">
        <f>IF(AND(H802="",I802="",COUNTIF('Zmiany planu'!$C$4:$C$1000,$A802)=0),"",1+COUNTIF('Zmiany planu'!$C$4:$C$1000,$A802))</f>
        <v/>
      </c>
      <c r="L802" s="51">
        <f>IF(COUNTIF('Zmiany planu'!$C$4:$C$1000,$A802)=0,IF(H802="","",H802),INDEX('Zmiany planu'!$G$4:$G$1000,MATCH(INT($A802)&amp;"#"&amp;COUNTIF('Zmiany planu'!$C$4:$C$1000,$A802),'Zmiany planu'!$L$4:$L$1000,0))&amp;"")</f>
        <v/>
      </c>
      <c r="M802" s="52">
        <f>IF(COUNTIF('Zmiany planu'!$C$4:$C$1000,$A802)=0,IF(I802="","",I802),IF(INDEX('Zmiany planu'!$H$4:$H$1000,MATCH(INT($A802)&amp;"#"&amp;COUNTIF('Zmiany planu'!$C$4:$C$1000,$A802),'Zmiany planu'!$L$4:$L$1000,0))="",0,INDEX('Zmiany planu'!$H$4:$H$1000,MATCH(INT($A802)&amp;"#"&amp;COUNTIF('Zmiany planu'!$C$4:$C$1000,$A802),'Zmiany planu'!$L$4:$L$1000,0))))</f>
        <v/>
      </c>
      <c r="N802" s="53" t="n"/>
      <c r="O802" s="53" t="n"/>
      <c r="P802" s="54" t="n"/>
      <c r="Q802" s="55" t="n"/>
      <c r="R802" s="56">
        <f>IF(AND(N(P802)&gt;0,N(Q802)&gt;0),Q802/P802,"")</f>
        <v/>
      </c>
      <c r="S802" s="53" t="n"/>
      <c r="T802" s="53" t="n"/>
      <c r="U802" s="44">
        <f>IF(OR(N(S802)=0,N('Ustawienia'!$B$19)=0),"",IFERROR("Z"&amp;MATCH(S802,'Ustawienia'!$C$23:$C$27,1),"&lt;Z1"))</f>
        <v/>
      </c>
      <c r="V802" s="53" t="n"/>
      <c r="W802" s="44">
        <f>IF(AND(N(V802)&gt;0,N(Q802)&gt;0),ROUND(V802*Q802*1440,0),"")</f>
        <v/>
      </c>
      <c r="X802" s="53" t="n"/>
      <c r="Y802" s="53" t="n"/>
      <c r="Z802" s="53" t="n"/>
      <c r="AA802" s="57" t="n"/>
      <c r="AB802" s="53" t="n"/>
      <c r="AC802" s="58" t="n"/>
      <c r="AD802" s="57" t="n"/>
      <c r="AE802" s="53" t="n"/>
      <c r="AF802" s="58" t="n"/>
      <c r="AG802" s="53" t="n"/>
      <c r="AH802" s="58" t="n"/>
      <c r="AI802" s="58" t="n"/>
      <c r="AJ802" s="48" t="n"/>
    </row>
    <row r="803" outlineLevel="1">
      <c r="A803" s="43" t="n">
        <v>47037</v>
      </c>
      <c r="B803" s="44">
        <f>CHOOSE(WEEKDAY(A803,2),"pon","wt","śr","czw","pt","sob","ndz")</f>
        <v/>
      </c>
      <c r="C803" s="45">
        <f>A803-WEEKDAY(A803,2)+1</f>
        <v/>
      </c>
      <c r="D803" s="44">
        <f>YEAR(A803)&amp;"-"&amp;TEXT(MONTH(A803),"00")</f>
        <v/>
      </c>
      <c r="E803" s="46" t="n"/>
      <c r="F803" s="46" t="n"/>
      <c r="G803" s="47" t="n"/>
      <c r="H803" s="48" t="n"/>
      <c r="I803" s="49" t="n"/>
      <c r="J803" s="47" t="n"/>
      <c r="K803" s="50">
        <f>IF(AND(H803="",I803="",COUNTIF('Zmiany planu'!$C$4:$C$1000,$A803)=0),"",1+COUNTIF('Zmiany planu'!$C$4:$C$1000,$A803))</f>
        <v/>
      </c>
      <c r="L803" s="51">
        <f>IF(COUNTIF('Zmiany planu'!$C$4:$C$1000,$A803)=0,IF(H803="","",H803),INDEX('Zmiany planu'!$G$4:$G$1000,MATCH(INT($A803)&amp;"#"&amp;COUNTIF('Zmiany planu'!$C$4:$C$1000,$A803),'Zmiany planu'!$L$4:$L$1000,0))&amp;"")</f>
        <v/>
      </c>
      <c r="M803" s="52">
        <f>IF(COUNTIF('Zmiany planu'!$C$4:$C$1000,$A803)=0,IF(I803="","",I803),IF(INDEX('Zmiany planu'!$H$4:$H$1000,MATCH(INT($A803)&amp;"#"&amp;COUNTIF('Zmiany planu'!$C$4:$C$1000,$A803),'Zmiany planu'!$L$4:$L$1000,0))="",0,INDEX('Zmiany planu'!$H$4:$H$1000,MATCH(INT($A803)&amp;"#"&amp;COUNTIF('Zmiany planu'!$C$4:$C$1000,$A803),'Zmiany planu'!$L$4:$L$1000,0))))</f>
        <v/>
      </c>
      <c r="N803" s="53" t="n"/>
      <c r="O803" s="53" t="n"/>
      <c r="P803" s="54" t="n"/>
      <c r="Q803" s="55" t="n"/>
      <c r="R803" s="56">
        <f>IF(AND(N(P803)&gt;0,N(Q803)&gt;0),Q803/P803,"")</f>
        <v/>
      </c>
      <c r="S803" s="53" t="n"/>
      <c r="T803" s="53" t="n"/>
      <c r="U803" s="44">
        <f>IF(OR(N(S803)=0,N('Ustawienia'!$B$19)=0),"",IFERROR("Z"&amp;MATCH(S803,'Ustawienia'!$C$23:$C$27,1),"&lt;Z1"))</f>
        <v/>
      </c>
      <c r="V803" s="53" t="n"/>
      <c r="W803" s="44">
        <f>IF(AND(N(V803)&gt;0,N(Q803)&gt;0),ROUND(V803*Q803*1440,0),"")</f>
        <v/>
      </c>
      <c r="X803" s="53" t="n"/>
      <c r="Y803" s="53" t="n"/>
      <c r="Z803" s="53" t="n"/>
      <c r="AA803" s="57" t="n"/>
      <c r="AB803" s="53" t="n"/>
      <c r="AC803" s="58" t="n"/>
      <c r="AD803" s="57" t="n"/>
      <c r="AE803" s="53" t="n"/>
      <c r="AF803" s="58" t="n"/>
      <c r="AG803" s="53" t="n"/>
      <c r="AH803" s="58" t="n"/>
      <c r="AI803" s="58" t="n"/>
      <c r="AJ803" s="48" t="n"/>
    </row>
    <row r="804" outlineLevel="1">
      <c r="A804" s="43" t="n">
        <v>47038</v>
      </c>
      <c r="B804" s="44">
        <f>CHOOSE(WEEKDAY(A804,2),"pon","wt","śr","czw","pt","sob","ndz")</f>
        <v/>
      </c>
      <c r="C804" s="45">
        <f>A804-WEEKDAY(A804,2)+1</f>
        <v/>
      </c>
      <c r="D804" s="44">
        <f>YEAR(A804)&amp;"-"&amp;TEXT(MONTH(A804),"00")</f>
        <v/>
      </c>
      <c r="E804" s="46" t="n"/>
      <c r="F804" s="46" t="n"/>
      <c r="G804" s="47" t="n"/>
      <c r="H804" s="48" t="n"/>
      <c r="I804" s="49" t="n"/>
      <c r="J804" s="47" t="n"/>
      <c r="K804" s="50">
        <f>IF(AND(H804="",I804="",COUNTIF('Zmiany planu'!$C$4:$C$1000,$A804)=0),"",1+COUNTIF('Zmiany planu'!$C$4:$C$1000,$A804))</f>
        <v/>
      </c>
      <c r="L804" s="51">
        <f>IF(COUNTIF('Zmiany planu'!$C$4:$C$1000,$A804)=0,IF(H804="","",H804),INDEX('Zmiany planu'!$G$4:$G$1000,MATCH(INT($A804)&amp;"#"&amp;COUNTIF('Zmiany planu'!$C$4:$C$1000,$A804),'Zmiany planu'!$L$4:$L$1000,0))&amp;"")</f>
        <v/>
      </c>
      <c r="M804" s="52">
        <f>IF(COUNTIF('Zmiany planu'!$C$4:$C$1000,$A804)=0,IF(I804="","",I804),IF(INDEX('Zmiany planu'!$H$4:$H$1000,MATCH(INT($A804)&amp;"#"&amp;COUNTIF('Zmiany planu'!$C$4:$C$1000,$A804),'Zmiany planu'!$L$4:$L$1000,0))="",0,INDEX('Zmiany planu'!$H$4:$H$1000,MATCH(INT($A804)&amp;"#"&amp;COUNTIF('Zmiany planu'!$C$4:$C$1000,$A804),'Zmiany planu'!$L$4:$L$1000,0))))</f>
        <v/>
      </c>
      <c r="N804" s="53" t="n"/>
      <c r="O804" s="53" t="n"/>
      <c r="P804" s="54" t="n"/>
      <c r="Q804" s="55" t="n"/>
      <c r="R804" s="56">
        <f>IF(AND(N(P804)&gt;0,N(Q804)&gt;0),Q804/P804,"")</f>
        <v/>
      </c>
      <c r="S804" s="53" t="n"/>
      <c r="T804" s="53" t="n"/>
      <c r="U804" s="44">
        <f>IF(OR(N(S804)=0,N('Ustawienia'!$B$19)=0),"",IFERROR("Z"&amp;MATCH(S804,'Ustawienia'!$C$23:$C$27,1),"&lt;Z1"))</f>
        <v/>
      </c>
      <c r="V804" s="53" t="n"/>
      <c r="W804" s="44">
        <f>IF(AND(N(V804)&gt;0,N(Q804)&gt;0),ROUND(V804*Q804*1440,0),"")</f>
        <v/>
      </c>
      <c r="X804" s="53" t="n"/>
      <c r="Y804" s="53" t="n"/>
      <c r="Z804" s="53" t="n"/>
      <c r="AA804" s="57" t="n"/>
      <c r="AB804" s="53" t="n"/>
      <c r="AC804" s="58" t="n"/>
      <c r="AD804" s="57" t="n"/>
      <c r="AE804" s="53" t="n"/>
      <c r="AF804" s="58" t="n"/>
      <c r="AG804" s="53" t="n"/>
      <c r="AH804" s="58" t="n"/>
      <c r="AI804" s="58" t="n"/>
      <c r="AJ804" s="48" t="n"/>
    </row>
    <row r="805" outlineLevel="1">
      <c r="A805" s="43" t="n">
        <v>47039</v>
      </c>
      <c r="B805" s="44">
        <f>CHOOSE(WEEKDAY(A805,2),"pon","wt","śr","czw","pt","sob","ndz")</f>
        <v/>
      </c>
      <c r="C805" s="45">
        <f>A805-WEEKDAY(A805,2)+1</f>
        <v/>
      </c>
      <c r="D805" s="44">
        <f>YEAR(A805)&amp;"-"&amp;TEXT(MONTH(A805),"00")</f>
        <v/>
      </c>
      <c r="E805" s="46" t="n"/>
      <c r="F805" s="46" t="n"/>
      <c r="G805" s="47" t="n"/>
      <c r="H805" s="48" t="n"/>
      <c r="I805" s="49" t="n"/>
      <c r="J805" s="47" t="n"/>
      <c r="K805" s="50">
        <f>IF(AND(H805="",I805="",COUNTIF('Zmiany planu'!$C$4:$C$1000,$A805)=0),"",1+COUNTIF('Zmiany planu'!$C$4:$C$1000,$A805))</f>
        <v/>
      </c>
      <c r="L805" s="51">
        <f>IF(COUNTIF('Zmiany planu'!$C$4:$C$1000,$A805)=0,IF(H805="","",H805),INDEX('Zmiany planu'!$G$4:$G$1000,MATCH(INT($A805)&amp;"#"&amp;COUNTIF('Zmiany planu'!$C$4:$C$1000,$A805),'Zmiany planu'!$L$4:$L$1000,0))&amp;"")</f>
        <v/>
      </c>
      <c r="M805" s="52">
        <f>IF(COUNTIF('Zmiany planu'!$C$4:$C$1000,$A805)=0,IF(I805="","",I805),IF(INDEX('Zmiany planu'!$H$4:$H$1000,MATCH(INT($A805)&amp;"#"&amp;COUNTIF('Zmiany planu'!$C$4:$C$1000,$A805),'Zmiany planu'!$L$4:$L$1000,0))="",0,INDEX('Zmiany planu'!$H$4:$H$1000,MATCH(INT($A805)&amp;"#"&amp;COUNTIF('Zmiany planu'!$C$4:$C$1000,$A805),'Zmiany planu'!$L$4:$L$1000,0))))</f>
        <v/>
      </c>
      <c r="N805" s="53" t="n"/>
      <c r="O805" s="53" t="n"/>
      <c r="P805" s="54" t="n"/>
      <c r="Q805" s="55" t="n"/>
      <c r="R805" s="56">
        <f>IF(AND(N(P805)&gt;0,N(Q805)&gt;0),Q805/P805,"")</f>
        <v/>
      </c>
      <c r="S805" s="53" t="n"/>
      <c r="T805" s="53" t="n"/>
      <c r="U805" s="44">
        <f>IF(OR(N(S805)=0,N('Ustawienia'!$B$19)=0),"",IFERROR("Z"&amp;MATCH(S805,'Ustawienia'!$C$23:$C$27,1),"&lt;Z1"))</f>
        <v/>
      </c>
      <c r="V805" s="53" t="n"/>
      <c r="W805" s="44">
        <f>IF(AND(N(V805)&gt;0,N(Q805)&gt;0),ROUND(V805*Q805*1440,0),"")</f>
        <v/>
      </c>
      <c r="X805" s="53" t="n"/>
      <c r="Y805" s="53" t="n"/>
      <c r="Z805" s="53" t="n"/>
      <c r="AA805" s="57" t="n"/>
      <c r="AB805" s="53" t="n"/>
      <c r="AC805" s="58" t="n"/>
      <c r="AD805" s="57" t="n"/>
      <c r="AE805" s="53" t="n"/>
      <c r="AF805" s="58" t="n"/>
      <c r="AG805" s="53" t="n"/>
      <c r="AH805" s="58" t="n"/>
      <c r="AI805" s="58" t="n"/>
      <c r="AJ805" s="48" t="n"/>
    </row>
    <row r="806" outlineLevel="1">
      <c r="A806" s="43" t="n">
        <v>47040</v>
      </c>
      <c r="B806" s="44">
        <f>CHOOSE(WEEKDAY(A806,2),"pon","wt","śr","czw","pt","sob","ndz")</f>
        <v/>
      </c>
      <c r="C806" s="45">
        <f>A806-WEEKDAY(A806,2)+1</f>
        <v/>
      </c>
      <c r="D806" s="44">
        <f>YEAR(A806)&amp;"-"&amp;TEXT(MONTH(A806),"00")</f>
        <v/>
      </c>
      <c r="E806" s="46" t="n"/>
      <c r="F806" s="46" t="n"/>
      <c r="G806" s="47" t="n"/>
      <c r="H806" s="48" t="n"/>
      <c r="I806" s="49" t="n"/>
      <c r="J806" s="47" t="n"/>
      <c r="K806" s="50">
        <f>IF(AND(H806="",I806="",COUNTIF('Zmiany planu'!$C$4:$C$1000,$A806)=0),"",1+COUNTIF('Zmiany planu'!$C$4:$C$1000,$A806))</f>
        <v/>
      </c>
      <c r="L806" s="51">
        <f>IF(COUNTIF('Zmiany planu'!$C$4:$C$1000,$A806)=0,IF(H806="","",H806),INDEX('Zmiany planu'!$G$4:$G$1000,MATCH(INT($A806)&amp;"#"&amp;COUNTIF('Zmiany planu'!$C$4:$C$1000,$A806),'Zmiany planu'!$L$4:$L$1000,0))&amp;"")</f>
        <v/>
      </c>
      <c r="M806" s="52">
        <f>IF(COUNTIF('Zmiany planu'!$C$4:$C$1000,$A806)=0,IF(I806="","",I806),IF(INDEX('Zmiany planu'!$H$4:$H$1000,MATCH(INT($A806)&amp;"#"&amp;COUNTIF('Zmiany planu'!$C$4:$C$1000,$A806),'Zmiany planu'!$L$4:$L$1000,0))="",0,INDEX('Zmiany planu'!$H$4:$H$1000,MATCH(INT($A806)&amp;"#"&amp;COUNTIF('Zmiany planu'!$C$4:$C$1000,$A806),'Zmiany planu'!$L$4:$L$1000,0))))</f>
        <v/>
      </c>
      <c r="N806" s="53" t="n"/>
      <c r="O806" s="53" t="n"/>
      <c r="P806" s="54" t="n"/>
      <c r="Q806" s="55" t="n"/>
      <c r="R806" s="56">
        <f>IF(AND(N(P806)&gt;0,N(Q806)&gt;0),Q806/P806,"")</f>
        <v/>
      </c>
      <c r="S806" s="53" t="n"/>
      <c r="T806" s="53" t="n"/>
      <c r="U806" s="44">
        <f>IF(OR(N(S806)=0,N('Ustawienia'!$B$19)=0),"",IFERROR("Z"&amp;MATCH(S806,'Ustawienia'!$C$23:$C$27,1),"&lt;Z1"))</f>
        <v/>
      </c>
      <c r="V806" s="53" t="n"/>
      <c r="W806" s="44">
        <f>IF(AND(N(V806)&gt;0,N(Q806)&gt;0),ROUND(V806*Q806*1440,0),"")</f>
        <v/>
      </c>
      <c r="X806" s="53" t="n"/>
      <c r="Y806" s="53" t="n"/>
      <c r="Z806" s="53" t="n"/>
      <c r="AA806" s="57" t="n"/>
      <c r="AB806" s="53" t="n"/>
      <c r="AC806" s="58" t="n"/>
      <c r="AD806" s="57" t="n"/>
      <c r="AE806" s="53" t="n"/>
      <c r="AF806" s="58" t="n"/>
      <c r="AG806" s="53" t="n"/>
      <c r="AH806" s="58" t="n"/>
      <c r="AI806" s="58" t="n"/>
      <c r="AJ806" s="48" t="n"/>
    </row>
    <row r="807" outlineLevel="1">
      <c r="A807" s="59" t="n">
        <v>47041</v>
      </c>
      <c r="B807" s="60">
        <f>CHOOSE(WEEKDAY(A807,2),"pon","wt","śr","czw","pt","sob","ndz")</f>
        <v/>
      </c>
      <c r="C807" s="61">
        <f>A807-WEEKDAY(A807,2)+1</f>
        <v/>
      </c>
      <c r="D807" s="60">
        <f>YEAR(A807)&amp;"-"&amp;TEXT(MONTH(A807),"00")</f>
        <v/>
      </c>
      <c r="E807" s="62">
        <f>SUMIFS($M$4:$M$1200,$C$4:$C$1200,$C807)</f>
        <v/>
      </c>
      <c r="F807" s="62">
        <f>SUMIFS($P$4:$P$1200,$C$4:$C$1200,$C807)</f>
        <v/>
      </c>
      <c r="G807" s="63" t="n"/>
      <c r="H807" s="64" t="n"/>
      <c r="I807" s="65" t="n"/>
      <c r="J807" s="63" t="n"/>
      <c r="K807" s="66">
        <f>IF(AND(H807="",I807="",COUNTIF('Zmiany planu'!$C$4:$C$1000,$A807)=0),"",1+COUNTIF('Zmiany planu'!$C$4:$C$1000,$A807))</f>
        <v/>
      </c>
      <c r="L807" s="67">
        <f>IF(COUNTIF('Zmiany planu'!$C$4:$C$1000,$A807)=0,IF(H807="","",H807),INDEX('Zmiany planu'!$G$4:$G$1000,MATCH(INT($A807)&amp;"#"&amp;COUNTIF('Zmiany planu'!$C$4:$C$1000,$A807),'Zmiany planu'!$L$4:$L$1000,0))&amp;"")</f>
        <v/>
      </c>
      <c r="M807" s="68">
        <f>IF(COUNTIF('Zmiany planu'!$C$4:$C$1000,$A807)=0,IF(I807="","",I807),IF(INDEX('Zmiany planu'!$H$4:$H$1000,MATCH(INT($A807)&amp;"#"&amp;COUNTIF('Zmiany planu'!$C$4:$C$1000,$A807),'Zmiany planu'!$L$4:$L$1000,0))="",0,INDEX('Zmiany planu'!$H$4:$H$1000,MATCH(INT($A807)&amp;"#"&amp;COUNTIF('Zmiany planu'!$C$4:$C$1000,$A807),'Zmiany planu'!$L$4:$L$1000,0))))</f>
        <v/>
      </c>
      <c r="N807" s="69" t="n"/>
      <c r="O807" s="69" t="n"/>
      <c r="P807" s="70" t="n"/>
      <c r="Q807" s="71" t="n"/>
      <c r="R807" s="72">
        <f>IF(AND(N(P807)&gt;0,N(Q807)&gt;0),Q807/P807,"")</f>
        <v/>
      </c>
      <c r="S807" s="69" t="n"/>
      <c r="T807" s="69" t="n"/>
      <c r="U807" s="60">
        <f>IF(OR(N(S807)=0,N('Ustawienia'!$B$19)=0),"",IFERROR("Z"&amp;MATCH(S807,'Ustawienia'!$C$23:$C$27,1),"&lt;Z1"))</f>
        <v/>
      </c>
      <c r="V807" s="69" t="n"/>
      <c r="W807" s="60">
        <f>IF(AND(N(V807)&gt;0,N(Q807)&gt;0),ROUND(V807*Q807*1440,0),"")</f>
        <v/>
      </c>
      <c r="X807" s="69" t="n"/>
      <c r="Y807" s="69" t="n"/>
      <c r="Z807" s="69" t="n"/>
      <c r="AA807" s="73" t="n"/>
      <c r="AB807" s="69" t="n"/>
      <c r="AC807" s="74" t="n"/>
      <c r="AD807" s="73" t="n"/>
      <c r="AE807" s="69" t="n"/>
      <c r="AF807" s="74" t="n"/>
      <c r="AG807" s="69" t="n"/>
      <c r="AH807" s="74" t="n"/>
      <c r="AI807" s="74" t="n"/>
      <c r="AJ807" s="64" t="n"/>
    </row>
    <row r="808" outlineLevel="1">
      <c r="A808" s="43" t="n">
        <v>47042</v>
      </c>
      <c r="B808" s="44">
        <f>CHOOSE(WEEKDAY(A808,2),"pon","wt","śr","czw","pt","sob","ndz")</f>
        <v/>
      </c>
      <c r="C808" s="45">
        <f>A808-WEEKDAY(A808,2)+1</f>
        <v/>
      </c>
      <c r="D808" s="44">
        <f>YEAR(A808)&amp;"-"&amp;TEXT(MONTH(A808),"00")</f>
        <v/>
      </c>
      <c r="E808" s="46" t="n"/>
      <c r="F808" s="46" t="n"/>
      <c r="G808" s="47" t="n"/>
      <c r="H808" s="48" t="n"/>
      <c r="I808" s="49" t="n"/>
      <c r="J808" s="47" t="n"/>
      <c r="K808" s="50">
        <f>IF(AND(H808="",I808="",COUNTIF('Zmiany planu'!$C$4:$C$1000,$A808)=0),"",1+COUNTIF('Zmiany planu'!$C$4:$C$1000,$A808))</f>
        <v/>
      </c>
      <c r="L808" s="51">
        <f>IF(COUNTIF('Zmiany planu'!$C$4:$C$1000,$A808)=0,IF(H808="","",H808),INDEX('Zmiany planu'!$G$4:$G$1000,MATCH(INT($A808)&amp;"#"&amp;COUNTIF('Zmiany planu'!$C$4:$C$1000,$A808),'Zmiany planu'!$L$4:$L$1000,0))&amp;"")</f>
        <v/>
      </c>
      <c r="M808" s="52">
        <f>IF(COUNTIF('Zmiany planu'!$C$4:$C$1000,$A808)=0,IF(I808="","",I808),IF(INDEX('Zmiany planu'!$H$4:$H$1000,MATCH(INT($A808)&amp;"#"&amp;COUNTIF('Zmiany planu'!$C$4:$C$1000,$A808),'Zmiany planu'!$L$4:$L$1000,0))="",0,INDEX('Zmiany planu'!$H$4:$H$1000,MATCH(INT($A808)&amp;"#"&amp;COUNTIF('Zmiany planu'!$C$4:$C$1000,$A808),'Zmiany planu'!$L$4:$L$1000,0))))</f>
        <v/>
      </c>
      <c r="N808" s="53" t="n"/>
      <c r="O808" s="53" t="n"/>
      <c r="P808" s="54" t="n"/>
      <c r="Q808" s="55" t="n"/>
      <c r="R808" s="56">
        <f>IF(AND(N(P808)&gt;0,N(Q808)&gt;0),Q808/P808,"")</f>
        <v/>
      </c>
      <c r="S808" s="53" t="n"/>
      <c r="T808" s="53" t="n"/>
      <c r="U808" s="44">
        <f>IF(OR(N(S808)=0,N('Ustawienia'!$B$19)=0),"",IFERROR("Z"&amp;MATCH(S808,'Ustawienia'!$C$23:$C$27,1),"&lt;Z1"))</f>
        <v/>
      </c>
      <c r="V808" s="53" t="n"/>
      <c r="W808" s="44">
        <f>IF(AND(N(V808)&gt;0,N(Q808)&gt;0),ROUND(V808*Q808*1440,0),"")</f>
        <v/>
      </c>
      <c r="X808" s="53" t="n"/>
      <c r="Y808" s="53" t="n"/>
      <c r="Z808" s="53" t="n"/>
      <c r="AA808" s="57" t="n"/>
      <c r="AB808" s="53" t="n"/>
      <c r="AC808" s="58" t="n"/>
      <c r="AD808" s="57" t="n"/>
      <c r="AE808" s="53" t="n"/>
      <c r="AF808" s="58" t="n"/>
      <c r="AG808" s="53" t="n"/>
      <c r="AH808" s="58" t="n"/>
      <c r="AI808" s="58" t="n"/>
      <c r="AJ808" s="48" t="n"/>
    </row>
    <row r="809" outlineLevel="1">
      <c r="A809" s="43" t="n">
        <v>47043</v>
      </c>
      <c r="B809" s="44">
        <f>CHOOSE(WEEKDAY(A809,2),"pon","wt","śr","czw","pt","sob","ndz")</f>
        <v/>
      </c>
      <c r="C809" s="45">
        <f>A809-WEEKDAY(A809,2)+1</f>
        <v/>
      </c>
      <c r="D809" s="44">
        <f>YEAR(A809)&amp;"-"&amp;TEXT(MONTH(A809),"00")</f>
        <v/>
      </c>
      <c r="E809" s="46" t="n"/>
      <c r="F809" s="46" t="n"/>
      <c r="G809" s="47" t="n"/>
      <c r="H809" s="48" t="n"/>
      <c r="I809" s="49" t="n"/>
      <c r="J809" s="47" t="n"/>
      <c r="K809" s="50">
        <f>IF(AND(H809="",I809="",COUNTIF('Zmiany planu'!$C$4:$C$1000,$A809)=0),"",1+COUNTIF('Zmiany planu'!$C$4:$C$1000,$A809))</f>
        <v/>
      </c>
      <c r="L809" s="51">
        <f>IF(COUNTIF('Zmiany planu'!$C$4:$C$1000,$A809)=0,IF(H809="","",H809),INDEX('Zmiany planu'!$G$4:$G$1000,MATCH(INT($A809)&amp;"#"&amp;COUNTIF('Zmiany planu'!$C$4:$C$1000,$A809),'Zmiany planu'!$L$4:$L$1000,0))&amp;"")</f>
        <v/>
      </c>
      <c r="M809" s="52">
        <f>IF(COUNTIF('Zmiany planu'!$C$4:$C$1000,$A809)=0,IF(I809="","",I809),IF(INDEX('Zmiany planu'!$H$4:$H$1000,MATCH(INT($A809)&amp;"#"&amp;COUNTIF('Zmiany planu'!$C$4:$C$1000,$A809),'Zmiany planu'!$L$4:$L$1000,0))="",0,INDEX('Zmiany planu'!$H$4:$H$1000,MATCH(INT($A809)&amp;"#"&amp;COUNTIF('Zmiany planu'!$C$4:$C$1000,$A809),'Zmiany planu'!$L$4:$L$1000,0))))</f>
        <v/>
      </c>
      <c r="N809" s="53" t="n"/>
      <c r="O809" s="53" t="n"/>
      <c r="P809" s="54" t="n"/>
      <c r="Q809" s="55" t="n"/>
      <c r="R809" s="56">
        <f>IF(AND(N(P809)&gt;0,N(Q809)&gt;0),Q809/P809,"")</f>
        <v/>
      </c>
      <c r="S809" s="53" t="n"/>
      <c r="T809" s="53" t="n"/>
      <c r="U809" s="44">
        <f>IF(OR(N(S809)=0,N('Ustawienia'!$B$19)=0),"",IFERROR("Z"&amp;MATCH(S809,'Ustawienia'!$C$23:$C$27,1),"&lt;Z1"))</f>
        <v/>
      </c>
      <c r="V809" s="53" t="n"/>
      <c r="W809" s="44">
        <f>IF(AND(N(V809)&gt;0,N(Q809)&gt;0),ROUND(V809*Q809*1440,0),"")</f>
        <v/>
      </c>
      <c r="X809" s="53" t="n"/>
      <c r="Y809" s="53" t="n"/>
      <c r="Z809" s="53" t="n"/>
      <c r="AA809" s="57" t="n"/>
      <c r="AB809" s="53" t="n"/>
      <c r="AC809" s="58" t="n"/>
      <c r="AD809" s="57" t="n"/>
      <c r="AE809" s="53" t="n"/>
      <c r="AF809" s="58" t="n"/>
      <c r="AG809" s="53" t="n"/>
      <c r="AH809" s="58" t="n"/>
      <c r="AI809" s="58" t="n"/>
      <c r="AJ809" s="48" t="n"/>
    </row>
    <row r="810" outlineLevel="1">
      <c r="A810" s="43" t="n">
        <v>47044</v>
      </c>
      <c r="B810" s="44">
        <f>CHOOSE(WEEKDAY(A810,2),"pon","wt","śr","czw","pt","sob","ndz")</f>
        <v/>
      </c>
      <c r="C810" s="45">
        <f>A810-WEEKDAY(A810,2)+1</f>
        <v/>
      </c>
      <c r="D810" s="44">
        <f>YEAR(A810)&amp;"-"&amp;TEXT(MONTH(A810),"00")</f>
        <v/>
      </c>
      <c r="E810" s="46" t="n"/>
      <c r="F810" s="46" t="n"/>
      <c r="G810" s="47" t="n"/>
      <c r="H810" s="48" t="n"/>
      <c r="I810" s="49" t="n"/>
      <c r="J810" s="47" t="n"/>
      <c r="K810" s="50">
        <f>IF(AND(H810="",I810="",COUNTIF('Zmiany planu'!$C$4:$C$1000,$A810)=0),"",1+COUNTIF('Zmiany planu'!$C$4:$C$1000,$A810))</f>
        <v/>
      </c>
      <c r="L810" s="51">
        <f>IF(COUNTIF('Zmiany planu'!$C$4:$C$1000,$A810)=0,IF(H810="","",H810),INDEX('Zmiany planu'!$G$4:$G$1000,MATCH(INT($A810)&amp;"#"&amp;COUNTIF('Zmiany planu'!$C$4:$C$1000,$A810),'Zmiany planu'!$L$4:$L$1000,0))&amp;"")</f>
        <v/>
      </c>
      <c r="M810" s="52">
        <f>IF(COUNTIF('Zmiany planu'!$C$4:$C$1000,$A810)=0,IF(I810="","",I810),IF(INDEX('Zmiany planu'!$H$4:$H$1000,MATCH(INT($A810)&amp;"#"&amp;COUNTIF('Zmiany planu'!$C$4:$C$1000,$A810),'Zmiany planu'!$L$4:$L$1000,0))="",0,INDEX('Zmiany planu'!$H$4:$H$1000,MATCH(INT($A810)&amp;"#"&amp;COUNTIF('Zmiany planu'!$C$4:$C$1000,$A810),'Zmiany planu'!$L$4:$L$1000,0))))</f>
        <v/>
      </c>
      <c r="N810" s="53" t="n"/>
      <c r="O810" s="53" t="n"/>
      <c r="P810" s="54" t="n"/>
      <c r="Q810" s="55" t="n"/>
      <c r="R810" s="56">
        <f>IF(AND(N(P810)&gt;0,N(Q810)&gt;0),Q810/P810,"")</f>
        <v/>
      </c>
      <c r="S810" s="53" t="n"/>
      <c r="T810" s="53" t="n"/>
      <c r="U810" s="44">
        <f>IF(OR(N(S810)=0,N('Ustawienia'!$B$19)=0),"",IFERROR("Z"&amp;MATCH(S810,'Ustawienia'!$C$23:$C$27,1),"&lt;Z1"))</f>
        <v/>
      </c>
      <c r="V810" s="53" t="n"/>
      <c r="W810" s="44">
        <f>IF(AND(N(V810)&gt;0,N(Q810)&gt;0),ROUND(V810*Q810*1440,0),"")</f>
        <v/>
      </c>
      <c r="X810" s="53" t="n"/>
      <c r="Y810" s="53" t="n"/>
      <c r="Z810" s="53" t="n"/>
      <c r="AA810" s="57" t="n"/>
      <c r="AB810" s="53" t="n"/>
      <c r="AC810" s="58" t="n"/>
      <c r="AD810" s="57" t="n"/>
      <c r="AE810" s="53" t="n"/>
      <c r="AF810" s="58" t="n"/>
      <c r="AG810" s="53" t="n"/>
      <c r="AH810" s="58" t="n"/>
      <c r="AI810" s="58" t="n"/>
      <c r="AJ810" s="48" t="n"/>
    </row>
    <row r="811" outlineLevel="1">
      <c r="A811" s="43" t="n">
        <v>47045</v>
      </c>
      <c r="B811" s="44">
        <f>CHOOSE(WEEKDAY(A811,2),"pon","wt","śr","czw","pt","sob","ndz")</f>
        <v/>
      </c>
      <c r="C811" s="45">
        <f>A811-WEEKDAY(A811,2)+1</f>
        <v/>
      </c>
      <c r="D811" s="44">
        <f>YEAR(A811)&amp;"-"&amp;TEXT(MONTH(A811),"00")</f>
        <v/>
      </c>
      <c r="E811" s="46" t="n"/>
      <c r="F811" s="46" t="n"/>
      <c r="G811" s="47" t="n"/>
      <c r="H811" s="48" t="n"/>
      <c r="I811" s="49" t="n"/>
      <c r="J811" s="47" t="n"/>
      <c r="K811" s="50">
        <f>IF(AND(H811="",I811="",COUNTIF('Zmiany planu'!$C$4:$C$1000,$A811)=0),"",1+COUNTIF('Zmiany planu'!$C$4:$C$1000,$A811))</f>
        <v/>
      </c>
      <c r="L811" s="51">
        <f>IF(COUNTIF('Zmiany planu'!$C$4:$C$1000,$A811)=0,IF(H811="","",H811),INDEX('Zmiany planu'!$G$4:$G$1000,MATCH(INT($A811)&amp;"#"&amp;COUNTIF('Zmiany planu'!$C$4:$C$1000,$A811),'Zmiany planu'!$L$4:$L$1000,0))&amp;"")</f>
        <v/>
      </c>
      <c r="M811" s="52">
        <f>IF(COUNTIF('Zmiany planu'!$C$4:$C$1000,$A811)=0,IF(I811="","",I811),IF(INDEX('Zmiany planu'!$H$4:$H$1000,MATCH(INT($A811)&amp;"#"&amp;COUNTIF('Zmiany planu'!$C$4:$C$1000,$A811),'Zmiany planu'!$L$4:$L$1000,0))="",0,INDEX('Zmiany planu'!$H$4:$H$1000,MATCH(INT($A811)&amp;"#"&amp;COUNTIF('Zmiany planu'!$C$4:$C$1000,$A811),'Zmiany planu'!$L$4:$L$1000,0))))</f>
        <v/>
      </c>
      <c r="N811" s="53" t="n"/>
      <c r="O811" s="53" t="n"/>
      <c r="P811" s="54" t="n"/>
      <c r="Q811" s="55" t="n"/>
      <c r="R811" s="56">
        <f>IF(AND(N(P811)&gt;0,N(Q811)&gt;0),Q811/P811,"")</f>
        <v/>
      </c>
      <c r="S811" s="53" t="n"/>
      <c r="T811" s="53" t="n"/>
      <c r="U811" s="44">
        <f>IF(OR(N(S811)=0,N('Ustawienia'!$B$19)=0),"",IFERROR("Z"&amp;MATCH(S811,'Ustawienia'!$C$23:$C$27,1),"&lt;Z1"))</f>
        <v/>
      </c>
      <c r="V811" s="53" t="n"/>
      <c r="W811" s="44">
        <f>IF(AND(N(V811)&gt;0,N(Q811)&gt;0),ROUND(V811*Q811*1440,0),"")</f>
        <v/>
      </c>
      <c r="X811" s="53" t="n"/>
      <c r="Y811" s="53" t="n"/>
      <c r="Z811" s="53" t="n"/>
      <c r="AA811" s="57" t="n"/>
      <c r="AB811" s="53" t="n"/>
      <c r="AC811" s="58" t="n"/>
      <c r="AD811" s="57" t="n"/>
      <c r="AE811" s="53" t="n"/>
      <c r="AF811" s="58" t="n"/>
      <c r="AG811" s="53" t="n"/>
      <c r="AH811" s="58" t="n"/>
      <c r="AI811" s="58" t="n"/>
      <c r="AJ811" s="48" t="n"/>
    </row>
    <row r="812" outlineLevel="1">
      <c r="A812" s="43" t="n">
        <v>47046</v>
      </c>
      <c r="B812" s="44">
        <f>CHOOSE(WEEKDAY(A812,2),"pon","wt","śr","czw","pt","sob","ndz")</f>
        <v/>
      </c>
      <c r="C812" s="45">
        <f>A812-WEEKDAY(A812,2)+1</f>
        <v/>
      </c>
      <c r="D812" s="44">
        <f>YEAR(A812)&amp;"-"&amp;TEXT(MONTH(A812),"00")</f>
        <v/>
      </c>
      <c r="E812" s="46" t="n"/>
      <c r="F812" s="46" t="n"/>
      <c r="G812" s="47" t="n"/>
      <c r="H812" s="48" t="n"/>
      <c r="I812" s="49" t="n"/>
      <c r="J812" s="47" t="n"/>
      <c r="K812" s="50">
        <f>IF(AND(H812="",I812="",COUNTIF('Zmiany planu'!$C$4:$C$1000,$A812)=0),"",1+COUNTIF('Zmiany planu'!$C$4:$C$1000,$A812))</f>
        <v/>
      </c>
      <c r="L812" s="51">
        <f>IF(COUNTIF('Zmiany planu'!$C$4:$C$1000,$A812)=0,IF(H812="","",H812),INDEX('Zmiany planu'!$G$4:$G$1000,MATCH(INT($A812)&amp;"#"&amp;COUNTIF('Zmiany planu'!$C$4:$C$1000,$A812),'Zmiany planu'!$L$4:$L$1000,0))&amp;"")</f>
        <v/>
      </c>
      <c r="M812" s="52">
        <f>IF(COUNTIF('Zmiany planu'!$C$4:$C$1000,$A812)=0,IF(I812="","",I812),IF(INDEX('Zmiany planu'!$H$4:$H$1000,MATCH(INT($A812)&amp;"#"&amp;COUNTIF('Zmiany planu'!$C$4:$C$1000,$A812),'Zmiany planu'!$L$4:$L$1000,0))="",0,INDEX('Zmiany planu'!$H$4:$H$1000,MATCH(INT($A812)&amp;"#"&amp;COUNTIF('Zmiany planu'!$C$4:$C$1000,$A812),'Zmiany planu'!$L$4:$L$1000,0))))</f>
        <v/>
      </c>
      <c r="N812" s="53" t="n"/>
      <c r="O812" s="53" t="n"/>
      <c r="P812" s="54" t="n"/>
      <c r="Q812" s="55" t="n"/>
      <c r="R812" s="56">
        <f>IF(AND(N(P812)&gt;0,N(Q812)&gt;0),Q812/P812,"")</f>
        <v/>
      </c>
      <c r="S812" s="53" t="n"/>
      <c r="T812" s="53" t="n"/>
      <c r="U812" s="44">
        <f>IF(OR(N(S812)=0,N('Ustawienia'!$B$19)=0),"",IFERROR("Z"&amp;MATCH(S812,'Ustawienia'!$C$23:$C$27,1),"&lt;Z1"))</f>
        <v/>
      </c>
      <c r="V812" s="53" t="n"/>
      <c r="W812" s="44">
        <f>IF(AND(N(V812)&gt;0,N(Q812)&gt;0),ROUND(V812*Q812*1440,0),"")</f>
        <v/>
      </c>
      <c r="X812" s="53" t="n"/>
      <c r="Y812" s="53" t="n"/>
      <c r="Z812" s="53" t="n"/>
      <c r="AA812" s="57" t="n"/>
      <c r="AB812" s="53" t="n"/>
      <c r="AC812" s="58" t="n"/>
      <c r="AD812" s="57" t="n"/>
      <c r="AE812" s="53" t="n"/>
      <c r="AF812" s="58" t="n"/>
      <c r="AG812" s="53" t="n"/>
      <c r="AH812" s="58" t="n"/>
      <c r="AI812" s="58" t="n"/>
      <c r="AJ812" s="48" t="n"/>
    </row>
    <row r="813" outlineLevel="1">
      <c r="A813" s="43" t="n">
        <v>47047</v>
      </c>
      <c r="B813" s="44">
        <f>CHOOSE(WEEKDAY(A813,2),"pon","wt","śr","czw","pt","sob","ndz")</f>
        <v/>
      </c>
      <c r="C813" s="45">
        <f>A813-WEEKDAY(A813,2)+1</f>
        <v/>
      </c>
      <c r="D813" s="44">
        <f>YEAR(A813)&amp;"-"&amp;TEXT(MONTH(A813),"00")</f>
        <v/>
      </c>
      <c r="E813" s="46" t="n"/>
      <c r="F813" s="46" t="n"/>
      <c r="G813" s="47" t="n"/>
      <c r="H813" s="48" t="n"/>
      <c r="I813" s="49" t="n"/>
      <c r="J813" s="47" t="n"/>
      <c r="K813" s="50">
        <f>IF(AND(H813="",I813="",COUNTIF('Zmiany planu'!$C$4:$C$1000,$A813)=0),"",1+COUNTIF('Zmiany planu'!$C$4:$C$1000,$A813))</f>
        <v/>
      </c>
      <c r="L813" s="51">
        <f>IF(COUNTIF('Zmiany planu'!$C$4:$C$1000,$A813)=0,IF(H813="","",H813),INDEX('Zmiany planu'!$G$4:$G$1000,MATCH(INT($A813)&amp;"#"&amp;COUNTIF('Zmiany planu'!$C$4:$C$1000,$A813),'Zmiany planu'!$L$4:$L$1000,0))&amp;"")</f>
        <v/>
      </c>
      <c r="M813" s="52">
        <f>IF(COUNTIF('Zmiany planu'!$C$4:$C$1000,$A813)=0,IF(I813="","",I813),IF(INDEX('Zmiany planu'!$H$4:$H$1000,MATCH(INT($A813)&amp;"#"&amp;COUNTIF('Zmiany planu'!$C$4:$C$1000,$A813),'Zmiany planu'!$L$4:$L$1000,0))="",0,INDEX('Zmiany planu'!$H$4:$H$1000,MATCH(INT($A813)&amp;"#"&amp;COUNTIF('Zmiany planu'!$C$4:$C$1000,$A813),'Zmiany planu'!$L$4:$L$1000,0))))</f>
        <v/>
      </c>
      <c r="N813" s="53" t="n"/>
      <c r="O813" s="53" t="n"/>
      <c r="P813" s="54" t="n"/>
      <c r="Q813" s="55" t="n"/>
      <c r="R813" s="56">
        <f>IF(AND(N(P813)&gt;0,N(Q813)&gt;0),Q813/P813,"")</f>
        <v/>
      </c>
      <c r="S813" s="53" t="n"/>
      <c r="T813" s="53" t="n"/>
      <c r="U813" s="44">
        <f>IF(OR(N(S813)=0,N('Ustawienia'!$B$19)=0),"",IFERROR("Z"&amp;MATCH(S813,'Ustawienia'!$C$23:$C$27,1),"&lt;Z1"))</f>
        <v/>
      </c>
      <c r="V813" s="53" t="n"/>
      <c r="W813" s="44">
        <f>IF(AND(N(V813)&gt;0,N(Q813)&gt;0),ROUND(V813*Q813*1440,0),"")</f>
        <v/>
      </c>
      <c r="X813" s="53" t="n"/>
      <c r="Y813" s="53" t="n"/>
      <c r="Z813" s="53" t="n"/>
      <c r="AA813" s="57" t="n"/>
      <c r="AB813" s="53" t="n"/>
      <c r="AC813" s="58" t="n"/>
      <c r="AD813" s="57" t="n"/>
      <c r="AE813" s="53" t="n"/>
      <c r="AF813" s="58" t="n"/>
      <c r="AG813" s="53" t="n"/>
      <c r="AH813" s="58" t="n"/>
      <c r="AI813" s="58" t="n"/>
      <c r="AJ813" s="48" t="n"/>
    </row>
    <row r="814" outlineLevel="1">
      <c r="A814" s="59" t="n">
        <v>47048</v>
      </c>
      <c r="B814" s="60">
        <f>CHOOSE(WEEKDAY(A814,2),"pon","wt","śr","czw","pt","sob","ndz")</f>
        <v/>
      </c>
      <c r="C814" s="61">
        <f>A814-WEEKDAY(A814,2)+1</f>
        <v/>
      </c>
      <c r="D814" s="60">
        <f>YEAR(A814)&amp;"-"&amp;TEXT(MONTH(A814),"00")</f>
        <v/>
      </c>
      <c r="E814" s="62">
        <f>SUMIFS($M$4:$M$1200,$C$4:$C$1200,$C814)</f>
        <v/>
      </c>
      <c r="F814" s="62">
        <f>SUMIFS($P$4:$P$1200,$C$4:$C$1200,$C814)</f>
        <v/>
      </c>
      <c r="G814" s="63" t="n"/>
      <c r="H814" s="64" t="n"/>
      <c r="I814" s="65" t="n"/>
      <c r="J814" s="63" t="n"/>
      <c r="K814" s="66">
        <f>IF(AND(H814="",I814="",COUNTIF('Zmiany planu'!$C$4:$C$1000,$A814)=0),"",1+COUNTIF('Zmiany planu'!$C$4:$C$1000,$A814))</f>
        <v/>
      </c>
      <c r="L814" s="67">
        <f>IF(COUNTIF('Zmiany planu'!$C$4:$C$1000,$A814)=0,IF(H814="","",H814),INDEX('Zmiany planu'!$G$4:$G$1000,MATCH(INT($A814)&amp;"#"&amp;COUNTIF('Zmiany planu'!$C$4:$C$1000,$A814),'Zmiany planu'!$L$4:$L$1000,0))&amp;"")</f>
        <v/>
      </c>
      <c r="M814" s="68">
        <f>IF(COUNTIF('Zmiany planu'!$C$4:$C$1000,$A814)=0,IF(I814="","",I814),IF(INDEX('Zmiany planu'!$H$4:$H$1000,MATCH(INT($A814)&amp;"#"&amp;COUNTIF('Zmiany planu'!$C$4:$C$1000,$A814),'Zmiany planu'!$L$4:$L$1000,0))="",0,INDEX('Zmiany planu'!$H$4:$H$1000,MATCH(INT($A814)&amp;"#"&amp;COUNTIF('Zmiany planu'!$C$4:$C$1000,$A814),'Zmiany planu'!$L$4:$L$1000,0))))</f>
        <v/>
      </c>
      <c r="N814" s="69" t="n"/>
      <c r="O814" s="69" t="n"/>
      <c r="P814" s="70" t="n"/>
      <c r="Q814" s="71" t="n"/>
      <c r="R814" s="72">
        <f>IF(AND(N(P814)&gt;0,N(Q814)&gt;0),Q814/P814,"")</f>
        <v/>
      </c>
      <c r="S814" s="69" t="n"/>
      <c r="T814" s="69" t="n"/>
      <c r="U814" s="60">
        <f>IF(OR(N(S814)=0,N('Ustawienia'!$B$19)=0),"",IFERROR("Z"&amp;MATCH(S814,'Ustawienia'!$C$23:$C$27,1),"&lt;Z1"))</f>
        <v/>
      </c>
      <c r="V814" s="69" t="n"/>
      <c r="W814" s="60">
        <f>IF(AND(N(V814)&gt;0,N(Q814)&gt;0),ROUND(V814*Q814*1440,0),"")</f>
        <v/>
      </c>
      <c r="X814" s="69" t="n"/>
      <c r="Y814" s="69" t="n"/>
      <c r="Z814" s="69" t="n"/>
      <c r="AA814" s="73" t="n"/>
      <c r="AB814" s="69" t="n"/>
      <c r="AC814" s="74" t="n"/>
      <c r="AD814" s="73" t="n"/>
      <c r="AE814" s="69" t="n"/>
      <c r="AF814" s="74" t="n"/>
      <c r="AG814" s="69" t="n"/>
      <c r="AH814" s="74" t="n"/>
      <c r="AI814" s="74" t="n"/>
      <c r="AJ814" s="64" t="n"/>
    </row>
    <row r="815" outlineLevel="1">
      <c r="A815" s="43" t="n">
        <v>47049</v>
      </c>
      <c r="B815" s="44">
        <f>CHOOSE(WEEKDAY(A815,2),"pon","wt","śr","czw","pt","sob","ndz")</f>
        <v/>
      </c>
      <c r="C815" s="45">
        <f>A815-WEEKDAY(A815,2)+1</f>
        <v/>
      </c>
      <c r="D815" s="44">
        <f>YEAR(A815)&amp;"-"&amp;TEXT(MONTH(A815),"00")</f>
        <v/>
      </c>
      <c r="E815" s="46" t="n"/>
      <c r="F815" s="46" t="n"/>
      <c r="G815" s="47" t="n"/>
      <c r="H815" s="48" t="n"/>
      <c r="I815" s="49" t="n"/>
      <c r="J815" s="47" t="n"/>
      <c r="K815" s="50">
        <f>IF(AND(H815="",I815="",COUNTIF('Zmiany planu'!$C$4:$C$1000,$A815)=0),"",1+COUNTIF('Zmiany planu'!$C$4:$C$1000,$A815))</f>
        <v/>
      </c>
      <c r="L815" s="51">
        <f>IF(COUNTIF('Zmiany planu'!$C$4:$C$1000,$A815)=0,IF(H815="","",H815),INDEX('Zmiany planu'!$G$4:$G$1000,MATCH(INT($A815)&amp;"#"&amp;COUNTIF('Zmiany planu'!$C$4:$C$1000,$A815),'Zmiany planu'!$L$4:$L$1000,0))&amp;"")</f>
        <v/>
      </c>
      <c r="M815" s="52">
        <f>IF(COUNTIF('Zmiany planu'!$C$4:$C$1000,$A815)=0,IF(I815="","",I815),IF(INDEX('Zmiany planu'!$H$4:$H$1000,MATCH(INT($A815)&amp;"#"&amp;COUNTIF('Zmiany planu'!$C$4:$C$1000,$A815),'Zmiany planu'!$L$4:$L$1000,0))="",0,INDEX('Zmiany planu'!$H$4:$H$1000,MATCH(INT($A815)&amp;"#"&amp;COUNTIF('Zmiany planu'!$C$4:$C$1000,$A815),'Zmiany planu'!$L$4:$L$1000,0))))</f>
        <v/>
      </c>
      <c r="N815" s="53" t="n"/>
      <c r="O815" s="53" t="n"/>
      <c r="P815" s="54" t="n"/>
      <c r="Q815" s="55" t="n"/>
      <c r="R815" s="56">
        <f>IF(AND(N(P815)&gt;0,N(Q815)&gt;0),Q815/P815,"")</f>
        <v/>
      </c>
      <c r="S815" s="53" t="n"/>
      <c r="T815" s="53" t="n"/>
      <c r="U815" s="44">
        <f>IF(OR(N(S815)=0,N('Ustawienia'!$B$19)=0),"",IFERROR("Z"&amp;MATCH(S815,'Ustawienia'!$C$23:$C$27,1),"&lt;Z1"))</f>
        <v/>
      </c>
      <c r="V815" s="53" t="n"/>
      <c r="W815" s="44">
        <f>IF(AND(N(V815)&gt;0,N(Q815)&gt;0),ROUND(V815*Q815*1440,0),"")</f>
        <v/>
      </c>
      <c r="X815" s="53" t="n"/>
      <c r="Y815" s="53" t="n"/>
      <c r="Z815" s="53" t="n"/>
      <c r="AA815" s="57" t="n"/>
      <c r="AB815" s="53" t="n"/>
      <c r="AC815" s="58" t="n"/>
      <c r="AD815" s="57" t="n"/>
      <c r="AE815" s="53" t="n"/>
      <c r="AF815" s="58" t="n"/>
      <c r="AG815" s="53" t="n"/>
      <c r="AH815" s="58" t="n"/>
      <c r="AI815" s="58" t="n"/>
      <c r="AJ815" s="48" t="n"/>
    </row>
    <row r="816" outlineLevel="1">
      <c r="A816" s="43" t="n">
        <v>47050</v>
      </c>
      <c r="B816" s="44">
        <f>CHOOSE(WEEKDAY(A816,2),"pon","wt","śr","czw","pt","sob","ndz")</f>
        <v/>
      </c>
      <c r="C816" s="45">
        <f>A816-WEEKDAY(A816,2)+1</f>
        <v/>
      </c>
      <c r="D816" s="44">
        <f>YEAR(A816)&amp;"-"&amp;TEXT(MONTH(A816),"00")</f>
        <v/>
      </c>
      <c r="E816" s="46" t="n"/>
      <c r="F816" s="46" t="n"/>
      <c r="G816" s="47" t="n"/>
      <c r="H816" s="48" t="n"/>
      <c r="I816" s="49" t="n"/>
      <c r="J816" s="47" t="n"/>
      <c r="K816" s="50">
        <f>IF(AND(H816="",I816="",COUNTIF('Zmiany planu'!$C$4:$C$1000,$A816)=0),"",1+COUNTIF('Zmiany planu'!$C$4:$C$1000,$A816))</f>
        <v/>
      </c>
      <c r="L816" s="51">
        <f>IF(COUNTIF('Zmiany planu'!$C$4:$C$1000,$A816)=0,IF(H816="","",H816),INDEX('Zmiany planu'!$G$4:$G$1000,MATCH(INT($A816)&amp;"#"&amp;COUNTIF('Zmiany planu'!$C$4:$C$1000,$A816),'Zmiany planu'!$L$4:$L$1000,0))&amp;"")</f>
        <v/>
      </c>
      <c r="M816" s="52">
        <f>IF(COUNTIF('Zmiany planu'!$C$4:$C$1000,$A816)=0,IF(I816="","",I816),IF(INDEX('Zmiany planu'!$H$4:$H$1000,MATCH(INT($A816)&amp;"#"&amp;COUNTIF('Zmiany planu'!$C$4:$C$1000,$A816),'Zmiany planu'!$L$4:$L$1000,0))="",0,INDEX('Zmiany planu'!$H$4:$H$1000,MATCH(INT($A816)&amp;"#"&amp;COUNTIF('Zmiany planu'!$C$4:$C$1000,$A816),'Zmiany planu'!$L$4:$L$1000,0))))</f>
        <v/>
      </c>
      <c r="N816" s="53" t="n"/>
      <c r="O816" s="53" t="n"/>
      <c r="P816" s="54" t="n"/>
      <c r="Q816" s="55" t="n"/>
      <c r="R816" s="56">
        <f>IF(AND(N(P816)&gt;0,N(Q816)&gt;0),Q816/P816,"")</f>
        <v/>
      </c>
      <c r="S816" s="53" t="n"/>
      <c r="T816" s="53" t="n"/>
      <c r="U816" s="44">
        <f>IF(OR(N(S816)=0,N('Ustawienia'!$B$19)=0),"",IFERROR("Z"&amp;MATCH(S816,'Ustawienia'!$C$23:$C$27,1),"&lt;Z1"))</f>
        <v/>
      </c>
      <c r="V816" s="53" t="n"/>
      <c r="W816" s="44">
        <f>IF(AND(N(V816)&gt;0,N(Q816)&gt;0),ROUND(V816*Q816*1440,0),"")</f>
        <v/>
      </c>
      <c r="X816" s="53" t="n"/>
      <c r="Y816" s="53" t="n"/>
      <c r="Z816" s="53" t="n"/>
      <c r="AA816" s="57" t="n"/>
      <c r="AB816" s="53" t="n"/>
      <c r="AC816" s="58" t="n"/>
      <c r="AD816" s="57" t="n"/>
      <c r="AE816" s="53" t="n"/>
      <c r="AF816" s="58" t="n"/>
      <c r="AG816" s="53" t="n"/>
      <c r="AH816" s="58" t="n"/>
      <c r="AI816" s="58" t="n"/>
      <c r="AJ816" s="48" t="n"/>
    </row>
    <row r="817" outlineLevel="1">
      <c r="A817" s="43" t="n">
        <v>47051</v>
      </c>
      <c r="B817" s="44">
        <f>CHOOSE(WEEKDAY(A817,2),"pon","wt","śr","czw","pt","sob","ndz")</f>
        <v/>
      </c>
      <c r="C817" s="45">
        <f>A817-WEEKDAY(A817,2)+1</f>
        <v/>
      </c>
      <c r="D817" s="44">
        <f>YEAR(A817)&amp;"-"&amp;TEXT(MONTH(A817),"00")</f>
        <v/>
      </c>
      <c r="E817" s="46" t="n"/>
      <c r="F817" s="46" t="n"/>
      <c r="G817" s="47" t="n"/>
      <c r="H817" s="48" t="n"/>
      <c r="I817" s="49" t="n"/>
      <c r="J817" s="47" t="n"/>
      <c r="K817" s="50">
        <f>IF(AND(H817="",I817="",COUNTIF('Zmiany planu'!$C$4:$C$1000,$A817)=0),"",1+COUNTIF('Zmiany planu'!$C$4:$C$1000,$A817))</f>
        <v/>
      </c>
      <c r="L817" s="51">
        <f>IF(COUNTIF('Zmiany planu'!$C$4:$C$1000,$A817)=0,IF(H817="","",H817),INDEX('Zmiany planu'!$G$4:$G$1000,MATCH(INT($A817)&amp;"#"&amp;COUNTIF('Zmiany planu'!$C$4:$C$1000,$A817),'Zmiany planu'!$L$4:$L$1000,0))&amp;"")</f>
        <v/>
      </c>
      <c r="M817" s="52">
        <f>IF(COUNTIF('Zmiany planu'!$C$4:$C$1000,$A817)=0,IF(I817="","",I817),IF(INDEX('Zmiany planu'!$H$4:$H$1000,MATCH(INT($A817)&amp;"#"&amp;COUNTIF('Zmiany planu'!$C$4:$C$1000,$A817),'Zmiany planu'!$L$4:$L$1000,0))="",0,INDEX('Zmiany planu'!$H$4:$H$1000,MATCH(INT($A817)&amp;"#"&amp;COUNTIF('Zmiany planu'!$C$4:$C$1000,$A817),'Zmiany planu'!$L$4:$L$1000,0))))</f>
        <v/>
      </c>
      <c r="N817" s="53" t="n"/>
      <c r="O817" s="53" t="n"/>
      <c r="P817" s="54" t="n"/>
      <c r="Q817" s="55" t="n"/>
      <c r="R817" s="56">
        <f>IF(AND(N(P817)&gt;0,N(Q817)&gt;0),Q817/P817,"")</f>
        <v/>
      </c>
      <c r="S817" s="53" t="n"/>
      <c r="T817" s="53" t="n"/>
      <c r="U817" s="44">
        <f>IF(OR(N(S817)=0,N('Ustawienia'!$B$19)=0),"",IFERROR("Z"&amp;MATCH(S817,'Ustawienia'!$C$23:$C$27,1),"&lt;Z1"))</f>
        <v/>
      </c>
      <c r="V817" s="53" t="n"/>
      <c r="W817" s="44">
        <f>IF(AND(N(V817)&gt;0,N(Q817)&gt;0),ROUND(V817*Q817*1440,0),"")</f>
        <v/>
      </c>
      <c r="X817" s="53" t="n"/>
      <c r="Y817" s="53" t="n"/>
      <c r="Z817" s="53" t="n"/>
      <c r="AA817" s="57" t="n"/>
      <c r="AB817" s="53" t="n"/>
      <c r="AC817" s="58" t="n"/>
      <c r="AD817" s="57" t="n"/>
      <c r="AE817" s="53" t="n"/>
      <c r="AF817" s="58" t="n"/>
      <c r="AG817" s="53" t="n"/>
      <c r="AH817" s="58" t="n"/>
      <c r="AI817" s="58" t="n"/>
      <c r="AJ817" s="48" t="n"/>
    </row>
    <row r="818" outlineLevel="1">
      <c r="A818" s="43" t="n">
        <v>47052</v>
      </c>
      <c r="B818" s="44">
        <f>CHOOSE(WEEKDAY(A818,2),"pon","wt","śr","czw","pt","sob","ndz")</f>
        <v/>
      </c>
      <c r="C818" s="45">
        <f>A818-WEEKDAY(A818,2)+1</f>
        <v/>
      </c>
      <c r="D818" s="44">
        <f>YEAR(A818)&amp;"-"&amp;TEXT(MONTH(A818),"00")</f>
        <v/>
      </c>
      <c r="E818" s="46" t="n"/>
      <c r="F818" s="46" t="n"/>
      <c r="G818" s="47" t="n"/>
      <c r="H818" s="48" t="n"/>
      <c r="I818" s="49" t="n"/>
      <c r="J818" s="47" t="n"/>
      <c r="K818" s="50">
        <f>IF(AND(H818="",I818="",COUNTIF('Zmiany planu'!$C$4:$C$1000,$A818)=0),"",1+COUNTIF('Zmiany planu'!$C$4:$C$1000,$A818))</f>
        <v/>
      </c>
      <c r="L818" s="51">
        <f>IF(COUNTIF('Zmiany planu'!$C$4:$C$1000,$A818)=0,IF(H818="","",H818),INDEX('Zmiany planu'!$G$4:$G$1000,MATCH(INT($A818)&amp;"#"&amp;COUNTIF('Zmiany planu'!$C$4:$C$1000,$A818),'Zmiany planu'!$L$4:$L$1000,0))&amp;"")</f>
        <v/>
      </c>
      <c r="M818" s="52">
        <f>IF(COUNTIF('Zmiany planu'!$C$4:$C$1000,$A818)=0,IF(I818="","",I818),IF(INDEX('Zmiany planu'!$H$4:$H$1000,MATCH(INT($A818)&amp;"#"&amp;COUNTIF('Zmiany planu'!$C$4:$C$1000,$A818),'Zmiany planu'!$L$4:$L$1000,0))="",0,INDEX('Zmiany planu'!$H$4:$H$1000,MATCH(INT($A818)&amp;"#"&amp;COUNTIF('Zmiany planu'!$C$4:$C$1000,$A818),'Zmiany planu'!$L$4:$L$1000,0))))</f>
        <v/>
      </c>
      <c r="N818" s="53" t="n"/>
      <c r="O818" s="53" t="n"/>
      <c r="P818" s="54" t="n"/>
      <c r="Q818" s="55" t="n"/>
      <c r="R818" s="56">
        <f>IF(AND(N(P818)&gt;0,N(Q818)&gt;0),Q818/P818,"")</f>
        <v/>
      </c>
      <c r="S818" s="53" t="n"/>
      <c r="T818" s="53" t="n"/>
      <c r="U818" s="44">
        <f>IF(OR(N(S818)=0,N('Ustawienia'!$B$19)=0),"",IFERROR("Z"&amp;MATCH(S818,'Ustawienia'!$C$23:$C$27,1),"&lt;Z1"))</f>
        <v/>
      </c>
      <c r="V818" s="53" t="n"/>
      <c r="W818" s="44">
        <f>IF(AND(N(V818)&gt;0,N(Q818)&gt;0),ROUND(V818*Q818*1440,0),"")</f>
        <v/>
      </c>
      <c r="X818" s="53" t="n"/>
      <c r="Y818" s="53" t="n"/>
      <c r="Z818" s="53" t="n"/>
      <c r="AA818" s="57" t="n"/>
      <c r="AB818" s="53" t="n"/>
      <c r="AC818" s="58" t="n"/>
      <c r="AD818" s="57" t="n"/>
      <c r="AE818" s="53" t="n"/>
      <c r="AF818" s="58" t="n"/>
      <c r="AG818" s="53" t="n"/>
      <c r="AH818" s="58" t="n"/>
      <c r="AI818" s="58" t="n"/>
      <c r="AJ818" s="48" t="n"/>
    </row>
    <row r="819" outlineLevel="1">
      <c r="A819" s="43" t="n">
        <v>47053</v>
      </c>
      <c r="B819" s="44">
        <f>CHOOSE(WEEKDAY(A819,2),"pon","wt","śr","czw","pt","sob","ndz")</f>
        <v/>
      </c>
      <c r="C819" s="45">
        <f>A819-WEEKDAY(A819,2)+1</f>
        <v/>
      </c>
      <c r="D819" s="44">
        <f>YEAR(A819)&amp;"-"&amp;TEXT(MONTH(A819),"00")</f>
        <v/>
      </c>
      <c r="E819" s="46" t="n"/>
      <c r="F819" s="46" t="n"/>
      <c r="G819" s="47" t="n"/>
      <c r="H819" s="48" t="n"/>
      <c r="I819" s="49" t="n"/>
      <c r="J819" s="47" t="n"/>
      <c r="K819" s="50">
        <f>IF(AND(H819="",I819="",COUNTIF('Zmiany planu'!$C$4:$C$1000,$A819)=0),"",1+COUNTIF('Zmiany planu'!$C$4:$C$1000,$A819))</f>
        <v/>
      </c>
      <c r="L819" s="51">
        <f>IF(COUNTIF('Zmiany planu'!$C$4:$C$1000,$A819)=0,IF(H819="","",H819),INDEX('Zmiany planu'!$G$4:$G$1000,MATCH(INT($A819)&amp;"#"&amp;COUNTIF('Zmiany planu'!$C$4:$C$1000,$A819),'Zmiany planu'!$L$4:$L$1000,0))&amp;"")</f>
        <v/>
      </c>
      <c r="M819" s="52">
        <f>IF(COUNTIF('Zmiany planu'!$C$4:$C$1000,$A819)=0,IF(I819="","",I819),IF(INDEX('Zmiany planu'!$H$4:$H$1000,MATCH(INT($A819)&amp;"#"&amp;COUNTIF('Zmiany planu'!$C$4:$C$1000,$A819),'Zmiany planu'!$L$4:$L$1000,0))="",0,INDEX('Zmiany planu'!$H$4:$H$1000,MATCH(INT($A819)&amp;"#"&amp;COUNTIF('Zmiany planu'!$C$4:$C$1000,$A819),'Zmiany planu'!$L$4:$L$1000,0))))</f>
        <v/>
      </c>
      <c r="N819" s="53" t="n"/>
      <c r="O819" s="53" t="n"/>
      <c r="P819" s="54" t="n"/>
      <c r="Q819" s="55" t="n"/>
      <c r="R819" s="56">
        <f>IF(AND(N(P819)&gt;0,N(Q819)&gt;0),Q819/P819,"")</f>
        <v/>
      </c>
      <c r="S819" s="53" t="n"/>
      <c r="T819" s="53" t="n"/>
      <c r="U819" s="44">
        <f>IF(OR(N(S819)=0,N('Ustawienia'!$B$19)=0),"",IFERROR("Z"&amp;MATCH(S819,'Ustawienia'!$C$23:$C$27,1),"&lt;Z1"))</f>
        <v/>
      </c>
      <c r="V819" s="53" t="n"/>
      <c r="W819" s="44">
        <f>IF(AND(N(V819)&gt;0,N(Q819)&gt;0),ROUND(V819*Q819*1440,0),"")</f>
        <v/>
      </c>
      <c r="X819" s="53" t="n"/>
      <c r="Y819" s="53" t="n"/>
      <c r="Z819" s="53" t="n"/>
      <c r="AA819" s="57" t="n"/>
      <c r="AB819" s="53" t="n"/>
      <c r="AC819" s="58" t="n"/>
      <c r="AD819" s="57" t="n"/>
      <c r="AE819" s="53" t="n"/>
      <c r="AF819" s="58" t="n"/>
      <c r="AG819" s="53" t="n"/>
      <c r="AH819" s="58" t="n"/>
      <c r="AI819" s="58" t="n"/>
      <c r="AJ819" s="48" t="n"/>
    </row>
    <row r="820" outlineLevel="1">
      <c r="A820" s="43" t="n">
        <v>47054</v>
      </c>
      <c r="B820" s="44">
        <f>CHOOSE(WEEKDAY(A820,2),"pon","wt","śr","czw","pt","sob","ndz")</f>
        <v/>
      </c>
      <c r="C820" s="45">
        <f>A820-WEEKDAY(A820,2)+1</f>
        <v/>
      </c>
      <c r="D820" s="44">
        <f>YEAR(A820)&amp;"-"&amp;TEXT(MONTH(A820),"00")</f>
        <v/>
      </c>
      <c r="E820" s="46" t="n"/>
      <c r="F820" s="46" t="n"/>
      <c r="G820" s="47" t="n"/>
      <c r="H820" s="48" t="n"/>
      <c r="I820" s="49" t="n"/>
      <c r="J820" s="47" t="n"/>
      <c r="K820" s="50">
        <f>IF(AND(H820="",I820="",COUNTIF('Zmiany planu'!$C$4:$C$1000,$A820)=0),"",1+COUNTIF('Zmiany planu'!$C$4:$C$1000,$A820))</f>
        <v/>
      </c>
      <c r="L820" s="51">
        <f>IF(COUNTIF('Zmiany planu'!$C$4:$C$1000,$A820)=0,IF(H820="","",H820),INDEX('Zmiany planu'!$G$4:$G$1000,MATCH(INT($A820)&amp;"#"&amp;COUNTIF('Zmiany planu'!$C$4:$C$1000,$A820),'Zmiany planu'!$L$4:$L$1000,0))&amp;"")</f>
        <v/>
      </c>
      <c r="M820" s="52">
        <f>IF(COUNTIF('Zmiany planu'!$C$4:$C$1000,$A820)=0,IF(I820="","",I820),IF(INDEX('Zmiany planu'!$H$4:$H$1000,MATCH(INT($A820)&amp;"#"&amp;COUNTIF('Zmiany planu'!$C$4:$C$1000,$A820),'Zmiany planu'!$L$4:$L$1000,0))="",0,INDEX('Zmiany planu'!$H$4:$H$1000,MATCH(INT($A820)&amp;"#"&amp;COUNTIF('Zmiany planu'!$C$4:$C$1000,$A820),'Zmiany planu'!$L$4:$L$1000,0))))</f>
        <v/>
      </c>
      <c r="N820" s="53" t="n"/>
      <c r="O820" s="53" t="n"/>
      <c r="P820" s="54" t="n"/>
      <c r="Q820" s="55" t="n"/>
      <c r="R820" s="56">
        <f>IF(AND(N(P820)&gt;0,N(Q820)&gt;0),Q820/P820,"")</f>
        <v/>
      </c>
      <c r="S820" s="53" t="n"/>
      <c r="T820" s="53" t="n"/>
      <c r="U820" s="44">
        <f>IF(OR(N(S820)=0,N('Ustawienia'!$B$19)=0),"",IFERROR("Z"&amp;MATCH(S820,'Ustawienia'!$C$23:$C$27,1),"&lt;Z1"))</f>
        <v/>
      </c>
      <c r="V820" s="53" t="n"/>
      <c r="W820" s="44">
        <f>IF(AND(N(V820)&gt;0,N(Q820)&gt;0),ROUND(V820*Q820*1440,0),"")</f>
        <v/>
      </c>
      <c r="X820" s="53" t="n"/>
      <c r="Y820" s="53" t="n"/>
      <c r="Z820" s="53" t="n"/>
      <c r="AA820" s="57" t="n"/>
      <c r="AB820" s="53" t="n"/>
      <c r="AC820" s="58" t="n"/>
      <c r="AD820" s="57" t="n"/>
      <c r="AE820" s="53" t="n"/>
      <c r="AF820" s="58" t="n"/>
      <c r="AG820" s="53" t="n"/>
      <c r="AH820" s="58" t="n"/>
      <c r="AI820" s="58" t="n"/>
      <c r="AJ820" s="48" t="n"/>
    </row>
    <row r="821" outlineLevel="1">
      <c r="A821" s="59" t="n">
        <v>47055</v>
      </c>
      <c r="B821" s="60">
        <f>CHOOSE(WEEKDAY(A821,2),"pon","wt","śr","czw","pt","sob","ndz")</f>
        <v/>
      </c>
      <c r="C821" s="61">
        <f>A821-WEEKDAY(A821,2)+1</f>
        <v/>
      </c>
      <c r="D821" s="60">
        <f>YEAR(A821)&amp;"-"&amp;TEXT(MONTH(A821),"00")</f>
        <v/>
      </c>
      <c r="E821" s="62">
        <f>SUMIFS($M$4:$M$1200,$C$4:$C$1200,$C821)</f>
        <v/>
      </c>
      <c r="F821" s="62">
        <f>SUMIFS($P$4:$P$1200,$C$4:$C$1200,$C821)</f>
        <v/>
      </c>
      <c r="G821" s="63" t="n"/>
      <c r="H821" s="64" t="n"/>
      <c r="I821" s="65" t="n"/>
      <c r="J821" s="63" t="n"/>
      <c r="K821" s="66">
        <f>IF(AND(H821="",I821="",COUNTIF('Zmiany planu'!$C$4:$C$1000,$A821)=0),"",1+COUNTIF('Zmiany planu'!$C$4:$C$1000,$A821))</f>
        <v/>
      </c>
      <c r="L821" s="67">
        <f>IF(COUNTIF('Zmiany planu'!$C$4:$C$1000,$A821)=0,IF(H821="","",H821),INDEX('Zmiany planu'!$G$4:$G$1000,MATCH(INT($A821)&amp;"#"&amp;COUNTIF('Zmiany planu'!$C$4:$C$1000,$A821),'Zmiany planu'!$L$4:$L$1000,0))&amp;"")</f>
        <v/>
      </c>
      <c r="M821" s="68">
        <f>IF(COUNTIF('Zmiany planu'!$C$4:$C$1000,$A821)=0,IF(I821="","",I821),IF(INDEX('Zmiany planu'!$H$4:$H$1000,MATCH(INT($A821)&amp;"#"&amp;COUNTIF('Zmiany planu'!$C$4:$C$1000,$A821),'Zmiany planu'!$L$4:$L$1000,0))="",0,INDEX('Zmiany planu'!$H$4:$H$1000,MATCH(INT($A821)&amp;"#"&amp;COUNTIF('Zmiany planu'!$C$4:$C$1000,$A821),'Zmiany planu'!$L$4:$L$1000,0))))</f>
        <v/>
      </c>
      <c r="N821" s="69" t="n"/>
      <c r="O821" s="69" t="n"/>
      <c r="P821" s="70" t="n"/>
      <c r="Q821" s="71" t="n"/>
      <c r="R821" s="72">
        <f>IF(AND(N(P821)&gt;0,N(Q821)&gt;0),Q821/P821,"")</f>
        <v/>
      </c>
      <c r="S821" s="69" t="n"/>
      <c r="T821" s="69" t="n"/>
      <c r="U821" s="60">
        <f>IF(OR(N(S821)=0,N('Ustawienia'!$B$19)=0),"",IFERROR("Z"&amp;MATCH(S821,'Ustawienia'!$C$23:$C$27,1),"&lt;Z1"))</f>
        <v/>
      </c>
      <c r="V821" s="69" t="n"/>
      <c r="W821" s="60">
        <f>IF(AND(N(V821)&gt;0,N(Q821)&gt;0),ROUND(V821*Q821*1440,0),"")</f>
        <v/>
      </c>
      <c r="X821" s="69" t="n"/>
      <c r="Y821" s="69" t="n"/>
      <c r="Z821" s="69" t="n"/>
      <c r="AA821" s="73" t="n"/>
      <c r="AB821" s="69" t="n"/>
      <c r="AC821" s="74" t="n"/>
      <c r="AD821" s="73" t="n"/>
      <c r="AE821" s="69" t="n"/>
      <c r="AF821" s="74" t="n"/>
      <c r="AG821" s="69" t="n"/>
      <c r="AH821" s="74" t="n"/>
      <c r="AI821" s="74" t="n"/>
      <c r="AJ821" s="64" t="n"/>
    </row>
    <row r="822" outlineLevel="1">
      <c r="A822" s="43" t="n">
        <v>47056</v>
      </c>
      <c r="B822" s="44">
        <f>CHOOSE(WEEKDAY(A822,2),"pon","wt","śr","czw","pt","sob","ndz")</f>
        <v/>
      </c>
      <c r="C822" s="45">
        <f>A822-WEEKDAY(A822,2)+1</f>
        <v/>
      </c>
      <c r="D822" s="44">
        <f>YEAR(A822)&amp;"-"&amp;TEXT(MONTH(A822),"00")</f>
        <v/>
      </c>
      <c r="E822" s="46" t="n"/>
      <c r="F822" s="46" t="n"/>
      <c r="G822" s="47" t="n"/>
      <c r="H822" s="48" t="n"/>
      <c r="I822" s="49" t="n"/>
      <c r="J822" s="47" t="n"/>
      <c r="K822" s="50">
        <f>IF(AND(H822="",I822="",COUNTIF('Zmiany planu'!$C$4:$C$1000,$A822)=0),"",1+COUNTIF('Zmiany planu'!$C$4:$C$1000,$A822))</f>
        <v/>
      </c>
      <c r="L822" s="51">
        <f>IF(COUNTIF('Zmiany planu'!$C$4:$C$1000,$A822)=0,IF(H822="","",H822),INDEX('Zmiany planu'!$G$4:$G$1000,MATCH(INT($A822)&amp;"#"&amp;COUNTIF('Zmiany planu'!$C$4:$C$1000,$A822),'Zmiany planu'!$L$4:$L$1000,0))&amp;"")</f>
        <v/>
      </c>
      <c r="M822" s="52">
        <f>IF(COUNTIF('Zmiany planu'!$C$4:$C$1000,$A822)=0,IF(I822="","",I822),IF(INDEX('Zmiany planu'!$H$4:$H$1000,MATCH(INT($A822)&amp;"#"&amp;COUNTIF('Zmiany planu'!$C$4:$C$1000,$A822),'Zmiany planu'!$L$4:$L$1000,0))="",0,INDEX('Zmiany planu'!$H$4:$H$1000,MATCH(INT($A822)&amp;"#"&amp;COUNTIF('Zmiany planu'!$C$4:$C$1000,$A822),'Zmiany planu'!$L$4:$L$1000,0))))</f>
        <v/>
      </c>
      <c r="N822" s="53" t="n"/>
      <c r="O822" s="53" t="n"/>
      <c r="P822" s="54" t="n"/>
      <c r="Q822" s="55" t="n"/>
      <c r="R822" s="56">
        <f>IF(AND(N(P822)&gt;0,N(Q822)&gt;0),Q822/P822,"")</f>
        <v/>
      </c>
      <c r="S822" s="53" t="n"/>
      <c r="T822" s="53" t="n"/>
      <c r="U822" s="44">
        <f>IF(OR(N(S822)=0,N('Ustawienia'!$B$19)=0),"",IFERROR("Z"&amp;MATCH(S822,'Ustawienia'!$C$23:$C$27,1),"&lt;Z1"))</f>
        <v/>
      </c>
      <c r="V822" s="53" t="n"/>
      <c r="W822" s="44">
        <f>IF(AND(N(V822)&gt;0,N(Q822)&gt;0),ROUND(V822*Q822*1440,0),"")</f>
        <v/>
      </c>
      <c r="X822" s="53" t="n"/>
      <c r="Y822" s="53" t="n"/>
      <c r="Z822" s="53" t="n"/>
      <c r="AA822" s="57" t="n"/>
      <c r="AB822" s="53" t="n"/>
      <c r="AC822" s="58" t="n"/>
      <c r="AD822" s="57" t="n"/>
      <c r="AE822" s="53" t="n"/>
      <c r="AF822" s="58" t="n"/>
      <c r="AG822" s="53" t="n"/>
      <c r="AH822" s="58" t="n"/>
      <c r="AI822" s="58" t="n"/>
      <c r="AJ822" s="48" t="n"/>
    </row>
    <row r="823" outlineLevel="1">
      <c r="A823" s="43" t="n">
        <v>47057</v>
      </c>
      <c r="B823" s="44">
        <f>CHOOSE(WEEKDAY(A823,2),"pon","wt","śr","czw","pt","sob","ndz")</f>
        <v/>
      </c>
      <c r="C823" s="45">
        <f>A823-WEEKDAY(A823,2)+1</f>
        <v/>
      </c>
      <c r="D823" s="44">
        <f>YEAR(A823)&amp;"-"&amp;TEXT(MONTH(A823),"00")</f>
        <v/>
      </c>
      <c r="E823" s="46" t="n"/>
      <c r="F823" s="46" t="n"/>
      <c r="G823" s="47" t="n"/>
      <c r="H823" s="48" t="n"/>
      <c r="I823" s="49" t="n"/>
      <c r="J823" s="47" t="n"/>
      <c r="K823" s="50">
        <f>IF(AND(H823="",I823="",COUNTIF('Zmiany planu'!$C$4:$C$1000,$A823)=0),"",1+COUNTIF('Zmiany planu'!$C$4:$C$1000,$A823))</f>
        <v/>
      </c>
      <c r="L823" s="51">
        <f>IF(COUNTIF('Zmiany planu'!$C$4:$C$1000,$A823)=0,IF(H823="","",H823),INDEX('Zmiany planu'!$G$4:$G$1000,MATCH(INT($A823)&amp;"#"&amp;COUNTIF('Zmiany planu'!$C$4:$C$1000,$A823),'Zmiany planu'!$L$4:$L$1000,0))&amp;"")</f>
        <v/>
      </c>
      <c r="M823" s="52">
        <f>IF(COUNTIF('Zmiany planu'!$C$4:$C$1000,$A823)=0,IF(I823="","",I823),IF(INDEX('Zmiany planu'!$H$4:$H$1000,MATCH(INT($A823)&amp;"#"&amp;COUNTIF('Zmiany planu'!$C$4:$C$1000,$A823),'Zmiany planu'!$L$4:$L$1000,0))="",0,INDEX('Zmiany planu'!$H$4:$H$1000,MATCH(INT($A823)&amp;"#"&amp;COUNTIF('Zmiany planu'!$C$4:$C$1000,$A823),'Zmiany planu'!$L$4:$L$1000,0))))</f>
        <v/>
      </c>
      <c r="N823" s="53" t="n"/>
      <c r="O823" s="53" t="n"/>
      <c r="P823" s="54" t="n"/>
      <c r="Q823" s="55" t="n"/>
      <c r="R823" s="56">
        <f>IF(AND(N(P823)&gt;0,N(Q823)&gt;0),Q823/P823,"")</f>
        <v/>
      </c>
      <c r="S823" s="53" t="n"/>
      <c r="T823" s="53" t="n"/>
      <c r="U823" s="44">
        <f>IF(OR(N(S823)=0,N('Ustawienia'!$B$19)=0),"",IFERROR("Z"&amp;MATCH(S823,'Ustawienia'!$C$23:$C$27,1),"&lt;Z1"))</f>
        <v/>
      </c>
      <c r="V823" s="53" t="n"/>
      <c r="W823" s="44">
        <f>IF(AND(N(V823)&gt;0,N(Q823)&gt;0),ROUND(V823*Q823*1440,0),"")</f>
        <v/>
      </c>
      <c r="X823" s="53" t="n"/>
      <c r="Y823" s="53" t="n"/>
      <c r="Z823" s="53" t="n"/>
      <c r="AA823" s="57" t="n"/>
      <c r="AB823" s="53" t="n"/>
      <c r="AC823" s="58" t="n"/>
      <c r="AD823" s="57" t="n"/>
      <c r="AE823" s="53" t="n"/>
      <c r="AF823" s="58" t="n"/>
      <c r="AG823" s="53" t="n"/>
      <c r="AH823" s="58" t="n"/>
      <c r="AI823" s="58" t="n"/>
      <c r="AJ823" s="48" t="n"/>
    </row>
    <row r="824" ht="22" customHeight="1">
      <c r="A824" s="40" t="inlineStr">
        <is>
          <t>11.2028</t>
        </is>
      </c>
      <c r="B824" s="40" t="n"/>
      <c r="C824" s="40" t="n"/>
      <c r="D824" s="40" t="inlineStr">
        <is>
          <t>2028-11</t>
        </is>
      </c>
      <c r="E824" s="41">
        <f>SUMIFS($M$4:$M$1200,$D$4:$D$1200,$D824)</f>
        <v/>
      </c>
      <c r="F824" s="41">
        <f>SUMIFS($P$4:$P$1200,$D$4:$D$1200,$D824)</f>
        <v/>
      </c>
      <c r="G824" s="40" t="n"/>
      <c r="H824" s="42" t="inlineStr">
        <is>
          <t>LISTOPAD 2028</t>
        </is>
      </c>
      <c r="I824" s="40" t="n"/>
      <c r="J824" s="40" t="n"/>
      <c r="K824" s="40" t="n"/>
      <c r="L824" s="40">
        <f>IF(E824&gt;0,"Realizacja miesiąca: "&amp;ROUND(F824/E824*100,0)&amp;"%  ·  treningi: "&amp;COUNTIFS($D$4:$D$1200,$D824,$P$4:$P$1200,"&gt;0")&amp;"  ·  zmiany planu: "&amp;COUNTIFS('Zmiany planu'!$M$4:$M$1000,$D824),"")</f>
        <v/>
      </c>
      <c r="M824" s="40" t="n"/>
      <c r="N824" s="40" t="n"/>
      <c r="O824" s="40" t="n"/>
      <c r="P824" s="40" t="n"/>
      <c r="Q824" s="40" t="n"/>
      <c r="R824" s="40" t="n"/>
      <c r="S824" s="40" t="n"/>
      <c r="T824" s="40" t="n"/>
      <c r="U824" s="40" t="n"/>
      <c r="V824" s="40" t="n"/>
      <c r="W824" s="40" t="n"/>
      <c r="X824" s="40" t="n"/>
      <c r="Y824" s="40" t="n"/>
      <c r="Z824" s="40" t="n"/>
      <c r="AA824" s="40" t="n"/>
      <c r="AB824" s="40" t="n"/>
      <c r="AC824" s="40" t="n"/>
      <c r="AD824" s="40" t="n"/>
      <c r="AE824" s="40" t="n"/>
      <c r="AF824" s="40" t="n"/>
      <c r="AG824" s="40" t="n"/>
      <c r="AH824" s="40" t="n"/>
      <c r="AI824" s="40" t="n"/>
      <c r="AJ824" s="40" t="n"/>
    </row>
    <row r="825" outlineLevel="1">
      <c r="A825" s="43" t="n">
        <v>47058</v>
      </c>
      <c r="B825" s="44">
        <f>CHOOSE(WEEKDAY(A825,2),"pon","wt","śr","czw","pt","sob","ndz")</f>
        <v/>
      </c>
      <c r="C825" s="45">
        <f>A825-WEEKDAY(A825,2)+1</f>
        <v/>
      </c>
      <c r="D825" s="44">
        <f>YEAR(A825)&amp;"-"&amp;TEXT(MONTH(A825),"00")</f>
        <v/>
      </c>
      <c r="E825" s="46" t="n"/>
      <c r="F825" s="46" t="n"/>
      <c r="G825" s="47" t="n"/>
      <c r="H825" s="48" t="n"/>
      <c r="I825" s="49" t="n"/>
      <c r="J825" s="47" t="n"/>
      <c r="K825" s="50">
        <f>IF(AND(H825="",I825="",COUNTIF('Zmiany planu'!$C$4:$C$1000,$A825)=0),"",1+COUNTIF('Zmiany planu'!$C$4:$C$1000,$A825))</f>
        <v/>
      </c>
      <c r="L825" s="51">
        <f>IF(COUNTIF('Zmiany planu'!$C$4:$C$1000,$A825)=0,IF(H825="","",H825),INDEX('Zmiany planu'!$G$4:$G$1000,MATCH(INT($A825)&amp;"#"&amp;COUNTIF('Zmiany planu'!$C$4:$C$1000,$A825),'Zmiany planu'!$L$4:$L$1000,0))&amp;"")</f>
        <v/>
      </c>
      <c r="M825" s="52">
        <f>IF(COUNTIF('Zmiany planu'!$C$4:$C$1000,$A825)=0,IF(I825="","",I825),IF(INDEX('Zmiany planu'!$H$4:$H$1000,MATCH(INT($A825)&amp;"#"&amp;COUNTIF('Zmiany planu'!$C$4:$C$1000,$A825),'Zmiany planu'!$L$4:$L$1000,0))="",0,INDEX('Zmiany planu'!$H$4:$H$1000,MATCH(INT($A825)&amp;"#"&amp;COUNTIF('Zmiany planu'!$C$4:$C$1000,$A825),'Zmiany planu'!$L$4:$L$1000,0))))</f>
        <v/>
      </c>
      <c r="N825" s="53" t="n"/>
      <c r="O825" s="53" t="n"/>
      <c r="P825" s="54" t="n"/>
      <c r="Q825" s="55" t="n"/>
      <c r="R825" s="56">
        <f>IF(AND(N(P825)&gt;0,N(Q825)&gt;0),Q825/P825,"")</f>
        <v/>
      </c>
      <c r="S825" s="53" t="n"/>
      <c r="T825" s="53" t="n"/>
      <c r="U825" s="44">
        <f>IF(OR(N(S825)=0,N('Ustawienia'!$B$19)=0),"",IFERROR("Z"&amp;MATCH(S825,'Ustawienia'!$C$23:$C$27,1),"&lt;Z1"))</f>
        <v/>
      </c>
      <c r="V825" s="53" t="n"/>
      <c r="W825" s="44">
        <f>IF(AND(N(V825)&gt;0,N(Q825)&gt;0),ROUND(V825*Q825*1440,0),"")</f>
        <v/>
      </c>
      <c r="X825" s="53" t="n"/>
      <c r="Y825" s="53" t="n"/>
      <c r="Z825" s="53" t="n"/>
      <c r="AA825" s="57" t="n"/>
      <c r="AB825" s="53" t="n"/>
      <c r="AC825" s="58" t="n"/>
      <c r="AD825" s="57" t="n"/>
      <c r="AE825" s="53" t="n"/>
      <c r="AF825" s="58" t="n"/>
      <c r="AG825" s="53" t="n"/>
      <c r="AH825" s="58" t="n"/>
      <c r="AI825" s="58" t="n"/>
      <c r="AJ825" s="48" t="n"/>
    </row>
    <row r="826" outlineLevel="1">
      <c r="A826" s="43" t="n">
        <v>47059</v>
      </c>
      <c r="B826" s="44">
        <f>CHOOSE(WEEKDAY(A826,2),"pon","wt","śr","czw","pt","sob","ndz")</f>
        <v/>
      </c>
      <c r="C826" s="45">
        <f>A826-WEEKDAY(A826,2)+1</f>
        <v/>
      </c>
      <c r="D826" s="44">
        <f>YEAR(A826)&amp;"-"&amp;TEXT(MONTH(A826),"00")</f>
        <v/>
      </c>
      <c r="E826" s="46" t="n"/>
      <c r="F826" s="46" t="n"/>
      <c r="G826" s="47" t="n"/>
      <c r="H826" s="48" t="n"/>
      <c r="I826" s="49" t="n"/>
      <c r="J826" s="47" t="n"/>
      <c r="K826" s="50">
        <f>IF(AND(H826="",I826="",COUNTIF('Zmiany planu'!$C$4:$C$1000,$A826)=0),"",1+COUNTIF('Zmiany planu'!$C$4:$C$1000,$A826))</f>
        <v/>
      </c>
      <c r="L826" s="51">
        <f>IF(COUNTIF('Zmiany planu'!$C$4:$C$1000,$A826)=0,IF(H826="","",H826),INDEX('Zmiany planu'!$G$4:$G$1000,MATCH(INT($A826)&amp;"#"&amp;COUNTIF('Zmiany planu'!$C$4:$C$1000,$A826),'Zmiany planu'!$L$4:$L$1000,0))&amp;"")</f>
        <v/>
      </c>
      <c r="M826" s="52">
        <f>IF(COUNTIF('Zmiany planu'!$C$4:$C$1000,$A826)=0,IF(I826="","",I826),IF(INDEX('Zmiany planu'!$H$4:$H$1000,MATCH(INT($A826)&amp;"#"&amp;COUNTIF('Zmiany planu'!$C$4:$C$1000,$A826),'Zmiany planu'!$L$4:$L$1000,0))="",0,INDEX('Zmiany planu'!$H$4:$H$1000,MATCH(INT($A826)&amp;"#"&amp;COUNTIF('Zmiany planu'!$C$4:$C$1000,$A826),'Zmiany planu'!$L$4:$L$1000,0))))</f>
        <v/>
      </c>
      <c r="N826" s="53" t="n"/>
      <c r="O826" s="53" t="n"/>
      <c r="P826" s="54" t="n"/>
      <c r="Q826" s="55" t="n"/>
      <c r="R826" s="56">
        <f>IF(AND(N(P826)&gt;0,N(Q826)&gt;0),Q826/P826,"")</f>
        <v/>
      </c>
      <c r="S826" s="53" t="n"/>
      <c r="T826" s="53" t="n"/>
      <c r="U826" s="44">
        <f>IF(OR(N(S826)=0,N('Ustawienia'!$B$19)=0),"",IFERROR("Z"&amp;MATCH(S826,'Ustawienia'!$C$23:$C$27,1),"&lt;Z1"))</f>
        <v/>
      </c>
      <c r="V826" s="53" t="n"/>
      <c r="W826" s="44">
        <f>IF(AND(N(V826)&gt;0,N(Q826)&gt;0),ROUND(V826*Q826*1440,0),"")</f>
        <v/>
      </c>
      <c r="X826" s="53" t="n"/>
      <c r="Y826" s="53" t="n"/>
      <c r="Z826" s="53" t="n"/>
      <c r="AA826" s="57" t="n"/>
      <c r="AB826" s="53" t="n"/>
      <c r="AC826" s="58" t="n"/>
      <c r="AD826" s="57" t="n"/>
      <c r="AE826" s="53" t="n"/>
      <c r="AF826" s="58" t="n"/>
      <c r="AG826" s="53" t="n"/>
      <c r="AH826" s="58" t="n"/>
      <c r="AI826" s="58" t="n"/>
      <c r="AJ826" s="48" t="n"/>
    </row>
    <row r="827" outlineLevel="1">
      <c r="A827" s="43" t="n">
        <v>47060</v>
      </c>
      <c r="B827" s="44">
        <f>CHOOSE(WEEKDAY(A827,2),"pon","wt","śr","czw","pt","sob","ndz")</f>
        <v/>
      </c>
      <c r="C827" s="45">
        <f>A827-WEEKDAY(A827,2)+1</f>
        <v/>
      </c>
      <c r="D827" s="44">
        <f>YEAR(A827)&amp;"-"&amp;TEXT(MONTH(A827),"00")</f>
        <v/>
      </c>
      <c r="E827" s="46" t="n"/>
      <c r="F827" s="46" t="n"/>
      <c r="G827" s="47" t="n"/>
      <c r="H827" s="48" t="n"/>
      <c r="I827" s="49" t="n"/>
      <c r="J827" s="47" t="n"/>
      <c r="K827" s="50">
        <f>IF(AND(H827="",I827="",COUNTIF('Zmiany planu'!$C$4:$C$1000,$A827)=0),"",1+COUNTIF('Zmiany planu'!$C$4:$C$1000,$A827))</f>
        <v/>
      </c>
      <c r="L827" s="51">
        <f>IF(COUNTIF('Zmiany planu'!$C$4:$C$1000,$A827)=0,IF(H827="","",H827),INDEX('Zmiany planu'!$G$4:$G$1000,MATCH(INT($A827)&amp;"#"&amp;COUNTIF('Zmiany planu'!$C$4:$C$1000,$A827),'Zmiany planu'!$L$4:$L$1000,0))&amp;"")</f>
        <v/>
      </c>
      <c r="M827" s="52">
        <f>IF(COUNTIF('Zmiany planu'!$C$4:$C$1000,$A827)=0,IF(I827="","",I827),IF(INDEX('Zmiany planu'!$H$4:$H$1000,MATCH(INT($A827)&amp;"#"&amp;COUNTIF('Zmiany planu'!$C$4:$C$1000,$A827),'Zmiany planu'!$L$4:$L$1000,0))="",0,INDEX('Zmiany planu'!$H$4:$H$1000,MATCH(INT($A827)&amp;"#"&amp;COUNTIF('Zmiany planu'!$C$4:$C$1000,$A827),'Zmiany planu'!$L$4:$L$1000,0))))</f>
        <v/>
      </c>
      <c r="N827" s="53" t="n"/>
      <c r="O827" s="53" t="n"/>
      <c r="P827" s="54" t="n"/>
      <c r="Q827" s="55" t="n"/>
      <c r="R827" s="56">
        <f>IF(AND(N(P827)&gt;0,N(Q827)&gt;0),Q827/P827,"")</f>
        <v/>
      </c>
      <c r="S827" s="53" t="n"/>
      <c r="T827" s="53" t="n"/>
      <c r="U827" s="44">
        <f>IF(OR(N(S827)=0,N('Ustawienia'!$B$19)=0),"",IFERROR("Z"&amp;MATCH(S827,'Ustawienia'!$C$23:$C$27,1),"&lt;Z1"))</f>
        <v/>
      </c>
      <c r="V827" s="53" t="n"/>
      <c r="W827" s="44">
        <f>IF(AND(N(V827)&gt;0,N(Q827)&gt;0),ROUND(V827*Q827*1440,0),"")</f>
        <v/>
      </c>
      <c r="X827" s="53" t="n"/>
      <c r="Y827" s="53" t="n"/>
      <c r="Z827" s="53" t="n"/>
      <c r="AA827" s="57" t="n"/>
      <c r="AB827" s="53" t="n"/>
      <c r="AC827" s="58" t="n"/>
      <c r="AD827" s="57" t="n"/>
      <c r="AE827" s="53" t="n"/>
      <c r="AF827" s="58" t="n"/>
      <c r="AG827" s="53" t="n"/>
      <c r="AH827" s="58" t="n"/>
      <c r="AI827" s="58" t="n"/>
      <c r="AJ827" s="48" t="n"/>
    </row>
    <row r="828" outlineLevel="1">
      <c r="A828" s="43" t="n">
        <v>47061</v>
      </c>
      <c r="B828" s="44">
        <f>CHOOSE(WEEKDAY(A828,2),"pon","wt","śr","czw","pt","sob","ndz")</f>
        <v/>
      </c>
      <c r="C828" s="45">
        <f>A828-WEEKDAY(A828,2)+1</f>
        <v/>
      </c>
      <c r="D828" s="44">
        <f>YEAR(A828)&amp;"-"&amp;TEXT(MONTH(A828),"00")</f>
        <v/>
      </c>
      <c r="E828" s="46" t="n"/>
      <c r="F828" s="46" t="n"/>
      <c r="G828" s="47" t="n"/>
      <c r="H828" s="48" t="n"/>
      <c r="I828" s="49" t="n"/>
      <c r="J828" s="47" t="n"/>
      <c r="K828" s="50">
        <f>IF(AND(H828="",I828="",COUNTIF('Zmiany planu'!$C$4:$C$1000,$A828)=0),"",1+COUNTIF('Zmiany planu'!$C$4:$C$1000,$A828))</f>
        <v/>
      </c>
      <c r="L828" s="51">
        <f>IF(COUNTIF('Zmiany planu'!$C$4:$C$1000,$A828)=0,IF(H828="","",H828),INDEX('Zmiany planu'!$G$4:$G$1000,MATCH(INT($A828)&amp;"#"&amp;COUNTIF('Zmiany planu'!$C$4:$C$1000,$A828),'Zmiany planu'!$L$4:$L$1000,0))&amp;"")</f>
        <v/>
      </c>
      <c r="M828" s="52">
        <f>IF(COUNTIF('Zmiany planu'!$C$4:$C$1000,$A828)=0,IF(I828="","",I828),IF(INDEX('Zmiany planu'!$H$4:$H$1000,MATCH(INT($A828)&amp;"#"&amp;COUNTIF('Zmiany planu'!$C$4:$C$1000,$A828),'Zmiany planu'!$L$4:$L$1000,0))="",0,INDEX('Zmiany planu'!$H$4:$H$1000,MATCH(INT($A828)&amp;"#"&amp;COUNTIF('Zmiany planu'!$C$4:$C$1000,$A828),'Zmiany planu'!$L$4:$L$1000,0))))</f>
        <v/>
      </c>
      <c r="N828" s="53" t="n"/>
      <c r="O828" s="53" t="n"/>
      <c r="P828" s="54" t="n"/>
      <c r="Q828" s="55" t="n"/>
      <c r="R828" s="56">
        <f>IF(AND(N(P828)&gt;0,N(Q828)&gt;0),Q828/P828,"")</f>
        <v/>
      </c>
      <c r="S828" s="53" t="n"/>
      <c r="T828" s="53" t="n"/>
      <c r="U828" s="44">
        <f>IF(OR(N(S828)=0,N('Ustawienia'!$B$19)=0),"",IFERROR("Z"&amp;MATCH(S828,'Ustawienia'!$C$23:$C$27,1),"&lt;Z1"))</f>
        <v/>
      </c>
      <c r="V828" s="53" t="n"/>
      <c r="W828" s="44">
        <f>IF(AND(N(V828)&gt;0,N(Q828)&gt;0),ROUND(V828*Q828*1440,0),"")</f>
        <v/>
      </c>
      <c r="X828" s="53" t="n"/>
      <c r="Y828" s="53" t="n"/>
      <c r="Z828" s="53" t="n"/>
      <c r="AA828" s="57" t="n"/>
      <c r="AB828" s="53" t="n"/>
      <c r="AC828" s="58" t="n"/>
      <c r="AD828" s="57" t="n"/>
      <c r="AE828" s="53" t="n"/>
      <c r="AF828" s="58" t="n"/>
      <c r="AG828" s="53" t="n"/>
      <c r="AH828" s="58" t="n"/>
      <c r="AI828" s="58" t="n"/>
      <c r="AJ828" s="48" t="n"/>
    </row>
    <row r="829" outlineLevel="1">
      <c r="A829" s="59" t="n">
        <v>47062</v>
      </c>
      <c r="B829" s="60">
        <f>CHOOSE(WEEKDAY(A829,2),"pon","wt","śr","czw","pt","sob","ndz")</f>
        <v/>
      </c>
      <c r="C829" s="61">
        <f>A829-WEEKDAY(A829,2)+1</f>
        <v/>
      </c>
      <c r="D829" s="60">
        <f>YEAR(A829)&amp;"-"&amp;TEXT(MONTH(A829),"00")</f>
        <v/>
      </c>
      <c r="E829" s="62">
        <f>SUMIFS($M$4:$M$1200,$C$4:$C$1200,$C829)</f>
        <v/>
      </c>
      <c r="F829" s="62">
        <f>SUMIFS($P$4:$P$1200,$C$4:$C$1200,$C829)</f>
        <v/>
      </c>
      <c r="G829" s="63" t="n"/>
      <c r="H829" s="64" t="n"/>
      <c r="I829" s="65" t="n"/>
      <c r="J829" s="63" t="n"/>
      <c r="K829" s="66">
        <f>IF(AND(H829="",I829="",COUNTIF('Zmiany planu'!$C$4:$C$1000,$A829)=0),"",1+COUNTIF('Zmiany planu'!$C$4:$C$1000,$A829))</f>
        <v/>
      </c>
      <c r="L829" s="67">
        <f>IF(COUNTIF('Zmiany planu'!$C$4:$C$1000,$A829)=0,IF(H829="","",H829),INDEX('Zmiany planu'!$G$4:$G$1000,MATCH(INT($A829)&amp;"#"&amp;COUNTIF('Zmiany planu'!$C$4:$C$1000,$A829),'Zmiany planu'!$L$4:$L$1000,0))&amp;"")</f>
        <v/>
      </c>
      <c r="M829" s="68">
        <f>IF(COUNTIF('Zmiany planu'!$C$4:$C$1000,$A829)=0,IF(I829="","",I829),IF(INDEX('Zmiany planu'!$H$4:$H$1000,MATCH(INT($A829)&amp;"#"&amp;COUNTIF('Zmiany planu'!$C$4:$C$1000,$A829),'Zmiany planu'!$L$4:$L$1000,0))="",0,INDEX('Zmiany planu'!$H$4:$H$1000,MATCH(INT($A829)&amp;"#"&amp;COUNTIF('Zmiany planu'!$C$4:$C$1000,$A829),'Zmiany planu'!$L$4:$L$1000,0))))</f>
        <v/>
      </c>
      <c r="N829" s="69" t="n"/>
      <c r="O829" s="69" t="n"/>
      <c r="P829" s="70" t="n"/>
      <c r="Q829" s="71" t="n"/>
      <c r="R829" s="72">
        <f>IF(AND(N(P829)&gt;0,N(Q829)&gt;0),Q829/P829,"")</f>
        <v/>
      </c>
      <c r="S829" s="69" t="n"/>
      <c r="T829" s="69" t="n"/>
      <c r="U829" s="60">
        <f>IF(OR(N(S829)=0,N('Ustawienia'!$B$19)=0),"",IFERROR("Z"&amp;MATCH(S829,'Ustawienia'!$C$23:$C$27,1),"&lt;Z1"))</f>
        <v/>
      </c>
      <c r="V829" s="69" t="n"/>
      <c r="W829" s="60">
        <f>IF(AND(N(V829)&gt;0,N(Q829)&gt;0),ROUND(V829*Q829*1440,0),"")</f>
        <v/>
      </c>
      <c r="X829" s="69" t="n"/>
      <c r="Y829" s="69" t="n"/>
      <c r="Z829" s="69" t="n"/>
      <c r="AA829" s="73" t="n"/>
      <c r="AB829" s="69" t="n"/>
      <c r="AC829" s="74" t="n"/>
      <c r="AD829" s="73" t="n"/>
      <c r="AE829" s="69" t="n"/>
      <c r="AF829" s="74" t="n"/>
      <c r="AG829" s="69" t="n"/>
      <c r="AH829" s="74" t="n"/>
      <c r="AI829" s="74" t="n"/>
      <c r="AJ829" s="64" t="n"/>
    </row>
    <row r="830" outlineLevel="1">
      <c r="A830" s="43" t="n">
        <v>47063</v>
      </c>
      <c r="B830" s="44">
        <f>CHOOSE(WEEKDAY(A830,2),"pon","wt","śr","czw","pt","sob","ndz")</f>
        <v/>
      </c>
      <c r="C830" s="45">
        <f>A830-WEEKDAY(A830,2)+1</f>
        <v/>
      </c>
      <c r="D830" s="44">
        <f>YEAR(A830)&amp;"-"&amp;TEXT(MONTH(A830),"00")</f>
        <v/>
      </c>
      <c r="E830" s="46" t="n"/>
      <c r="F830" s="46" t="n"/>
      <c r="G830" s="47" t="n"/>
      <c r="H830" s="48" t="n"/>
      <c r="I830" s="49" t="n"/>
      <c r="J830" s="47" t="n"/>
      <c r="K830" s="50">
        <f>IF(AND(H830="",I830="",COUNTIF('Zmiany planu'!$C$4:$C$1000,$A830)=0),"",1+COUNTIF('Zmiany planu'!$C$4:$C$1000,$A830))</f>
        <v/>
      </c>
      <c r="L830" s="51">
        <f>IF(COUNTIF('Zmiany planu'!$C$4:$C$1000,$A830)=0,IF(H830="","",H830),INDEX('Zmiany planu'!$G$4:$G$1000,MATCH(INT($A830)&amp;"#"&amp;COUNTIF('Zmiany planu'!$C$4:$C$1000,$A830),'Zmiany planu'!$L$4:$L$1000,0))&amp;"")</f>
        <v/>
      </c>
      <c r="M830" s="52">
        <f>IF(COUNTIF('Zmiany planu'!$C$4:$C$1000,$A830)=0,IF(I830="","",I830),IF(INDEX('Zmiany planu'!$H$4:$H$1000,MATCH(INT($A830)&amp;"#"&amp;COUNTIF('Zmiany planu'!$C$4:$C$1000,$A830),'Zmiany planu'!$L$4:$L$1000,0))="",0,INDEX('Zmiany planu'!$H$4:$H$1000,MATCH(INT($A830)&amp;"#"&amp;COUNTIF('Zmiany planu'!$C$4:$C$1000,$A830),'Zmiany planu'!$L$4:$L$1000,0))))</f>
        <v/>
      </c>
      <c r="N830" s="53" t="n"/>
      <c r="O830" s="53" t="n"/>
      <c r="P830" s="54" t="n"/>
      <c r="Q830" s="55" t="n"/>
      <c r="R830" s="56">
        <f>IF(AND(N(P830)&gt;0,N(Q830)&gt;0),Q830/P830,"")</f>
        <v/>
      </c>
      <c r="S830" s="53" t="n"/>
      <c r="T830" s="53" t="n"/>
      <c r="U830" s="44">
        <f>IF(OR(N(S830)=0,N('Ustawienia'!$B$19)=0),"",IFERROR("Z"&amp;MATCH(S830,'Ustawienia'!$C$23:$C$27,1),"&lt;Z1"))</f>
        <v/>
      </c>
      <c r="V830" s="53" t="n"/>
      <c r="W830" s="44">
        <f>IF(AND(N(V830)&gt;0,N(Q830)&gt;0),ROUND(V830*Q830*1440,0),"")</f>
        <v/>
      </c>
      <c r="X830" s="53" t="n"/>
      <c r="Y830" s="53" t="n"/>
      <c r="Z830" s="53" t="n"/>
      <c r="AA830" s="57" t="n"/>
      <c r="AB830" s="53" t="n"/>
      <c r="AC830" s="58" t="n"/>
      <c r="AD830" s="57" t="n"/>
      <c r="AE830" s="53" t="n"/>
      <c r="AF830" s="58" t="n"/>
      <c r="AG830" s="53" t="n"/>
      <c r="AH830" s="58" t="n"/>
      <c r="AI830" s="58" t="n"/>
      <c r="AJ830" s="48" t="n"/>
    </row>
    <row r="831" outlineLevel="1">
      <c r="A831" s="43" t="n">
        <v>47064</v>
      </c>
      <c r="B831" s="44">
        <f>CHOOSE(WEEKDAY(A831,2),"pon","wt","śr","czw","pt","sob","ndz")</f>
        <v/>
      </c>
      <c r="C831" s="45">
        <f>A831-WEEKDAY(A831,2)+1</f>
        <v/>
      </c>
      <c r="D831" s="44">
        <f>YEAR(A831)&amp;"-"&amp;TEXT(MONTH(A831),"00")</f>
        <v/>
      </c>
      <c r="E831" s="46" t="n"/>
      <c r="F831" s="46" t="n"/>
      <c r="G831" s="47" t="n"/>
      <c r="H831" s="48" t="n"/>
      <c r="I831" s="49" t="n"/>
      <c r="J831" s="47" t="n"/>
      <c r="K831" s="50">
        <f>IF(AND(H831="",I831="",COUNTIF('Zmiany planu'!$C$4:$C$1000,$A831)=0),"",1+COUNTIF('Zmiany planu'!$C$4:$C$1000,$A831))</f>
        <v/>
      </c>
      <c r="L831" s="51">
        <f>IF(COUNTIF('Zmiany planu'!$C$4:$C$1000,$A831)=0,IF(H831="","",H831),INDEX('Zmiany planu'!$G$4:$G$1000,MATCH(INT($A831)&amp;"#"&amp;COUNTIF('Zmiany planu'!$C$4:$C$1000,$A831),'Zmiany planu'!$L$4:$L$1000,0))&amp;"")</f>
        <v/>
      </c>
      <c r="M831" s="52">
        <f>IF(COUNTIF('Zmiany planu'!$C$4:$C$1000,$A831)=0,IF(I831="","",I831),IF(INDEX('Zmiany planu'!$H$4:$H$1000,MATCH(INT($A831)&amp;"#"&amp;COUNTIF('Zmiany planu'!$C$4:$C$1000,$A831),'Zmiany planu'!$L$4:$L$1000,0))="",0,INDEX('Zmiany planu'!$H$4:$H$1000,MATCH(INT($A831)&amp;"#"&amp;COUNTIF('Zmiany planu'!$C$4:$C$1000,$A831),'Zmiany planu'!$L$4:$L$1000,0))))</f>
        <v/>
      </c>
      <c r="N831" s="53" t="n"/>
      <c r="O831" s="53" t="n"/>
      <c r="P831" s="54" t="n"/>
      <c r="Q831" s="55" t="n"/>
      <c r="R831" s="56">
        <f>IF(AND(N(P831)&gt;0,N(Q831)&gt;0),Q831/P831,"")</f>
        <v/>
      </c>
      <c r="S831" s="53" t="n"/>
      <c r="T831" s="53" t="n"/>
      <c r="U831" s="44">
        <f>IF(OR(N(S831)=0,N('Ustawienia'!$B$19)=0),"",IFERROR("Z"&amp;MATCH(S831,'Ustawienia'!$C$23:$C$27,1),"&lt;Z1"))</f>
        <v/>
      </c>
      <c r="V831" s="53" t="n"/>
      <c r="W831" s="44">
        <f>IF(AND(N(V831)&gt;0,N(Q831)&gt;0),ROUND(V831*Q831*1440,0),"")</f>
        <v/>
      </c>
      <c r="X831" s="53" t="n"/>
      <c r="Y831" s="53" t="n"/>
      <c r="Z831" s="53" t="n"/>
      <c r="AA831" s="57" t="n"/>
      <c r="AB831" s="53" t="n"/>
      <c r="AC831" s="58" t="n"/>
      <c r="AD831" s="57" t="n"/>
      <c r="AE831" s="53" t="n"/>
      <c r="AF831" s="58" t="n"/>
      <c r="AG831" s="53" t="n"/>
      <c r="AH831" s="58" t="n"/>
      <c r="AI831" s="58" t="n"/>
      <c r="AJ831" s="48" t="n"/>
    </row>
    <row r="832" outlineLevel="1">
      <c r="A832" s="43" t="n">
        <v>47065</v>
      </c>
      <c r="B832" s="44">
        <f>CHOOSE(WEEKDAY(A832,2),"pon","wt","śr","czw","pt","sob","ndz")</f>
        <v/>
      </c>
      <c r="C832" s="45">
        <f>A832-WEEKDAY(A832,2)+1</f>
        <v/>
      </c>
      <c r="D832" s="44">
        <f>YEAR(A832)&amp;"-"&amp;TEXT(MONTH(A832),"00")</f>
        <v/>
      </c>
      <c r="E832" s="46" t="n"/>
      <c r="F832" s="46" t="n"/>
      <c r="G832" s="47" t="n"/>
      <c r="H832" s="48" t="n"/>
      <c r="I832" s="49" t="n"/>
      <c r="J832" s="47" t="n"/>
      <c r="K832" s="50">
        <f>IF(AND(H832="",I832="",COUNTIF('Zmiany planu'!$C$4:$C$1000,$A832)=0),"",1+COUNTIF('Zmiany planu'!$C$4:$C$1000,$A832))</f>
        <v/>
      </c>
      <c r="L832" s="51">
        <f>IF(COUNTIF('Zmiany planu'!$C$4:$C$1000,$A832)=0,IF(H832="","",H832),INDEX('Zmiany planu'!$G$4:$G$1000,MATCH(INT($A832)&amp;"#"&amp;COUNTIF('Zmiany planu'!$C$4:$C$1000,$A832),'Zmiany planu'!$L$4:$L$1000,0))&amp;"")</f>
        <v/>
      </c>
      <c r="M832" s="52">
        <f>IF(COUNTIF('Zmiany planu'!$C$4:$C$1000,$A832)=0,IF(I832="","",I832),IF(INDEX('Zmiany planu'!$H$4:$H$1000,MATCH(INT($A832)&amp;"#"&amp;COUNTIF('Zmiany planu'!$C$4:$C$1000,$A832),'Zmiany planu'!$L$4:$L$1000,0))="",0,INDEX('Zmiany planu'!$H$4:$H$1000,MATCH(INT($A832)&amp;"#"&amp;COUNTIF('Zmiany planu'!$C$4:$C$1000,$A832),'Zmiany planu'!$L$4:$L$1000,0))))</f>
        <v/>
      </c>
      <c r="N832" s="53" t="n"/>
      <c r="O832" s="53" t="n"/>
      <c r="P832" s="54" t="n"/>
      <c r="Q832" s="55" t="n"/>
      <c r="R832" s="56">
        <f>IF(AND(N(P832)&gt;0,N(Q832)&gt;0),Q832/P832,"")</f>
        <v/>
      </c>
      <c r="S832" s="53" t="n"/>
      <c r="T832" s="53" t="n"/>
      <c r="U832" s="44">
        <f>IF(OR(N(S832)=0,N('Ustawienia'!$B$19)=0),"",IFERROR("Z"&amp;MATCH(S832,'Ustawienia'!$C$23:$C$27,1),"&lt;Z1"))</f>
        <v/>
      </c>
      <c r="V832" s="53" t="n"/>
      <c r="W832" s="44">
        <f>IF(AND(N(V832)&gt;0,N(Q832)&gt;0),ROUND(V832*Q832*1440,0),"")</f>
        <v/>
      </c>
      <c r="X832" s="53" t="n"/>
      <c r="Y832" s="53" t="n"/>
      <c r="Z832" s="53" t="n"/>
      <c r="AA832" s="57" t="n"/>
      <c r="AB832" s="53" t="n"/>
      <c r="AC832" s="58" t="n"/>
      <c r="AD832" s="57" t="n"/>
      <c r="AE832" s="53" t="n"/>
      <c r="AF832" s="58" t="n"/>
      <c r="AG832" s="53" t="n"/>
      <c r="AH832" s="58" t="n"/>
      <c r="AI832" s="58" t="n"/>
      <c r="AJ832" s="48" t="n"/>
    </row>
    <row r="833" outlineLevel="1">
      <c r="A833" s="43" t="n">
        <v>47066</v>
      </c>
      <c r="B833" s="44">
        <f>CHOOSE(WEEKDAY(A833,2),"pon","wt","śr","czw","pt","sob","ndz")</f>
        <v/>
      </c>
      <c r="C833" s="45">
        <f>A833-WEEKDAY(A833,2)+1</f>
        <v/>
      </c>
      <c r="D833" s="44">
        <f>YEAR(A833)&amp;"-"&amp;TEXT(MONTH(A833),"00")</f>
        <v/>
      </c>
      <c r="E833" s="46" t="n"/>
      <c r="F833" s="46" t="n"/>
      <c r="G833" s="47" t="n"/>
      <c r="H833" s="48" t="n"/>
      <c r="I833" s="49" t="n"/>
      <c r="J833" s="47" t="n"/>
      <c r="K833" s="50">
        <f>IF(AND(H833="",I833="",COUNTIF('Zmiany planu'!$C$4:$C$1000,$A833)=0),"",1+COUNTIF('Zmiany planu'!$C$4:$C$1000,$A833))</f>
        <v/>
      </c>
      <c r="L833" s="51">
        <f>IF(COUNTIF('Zmiany planu'!$C$4:$C$1000,$A833)=0,IF(H833="","",H833),INDEX('Zmiany planu'!$G$4:$G$1000,MATCH(INT($A833)&amp;"#"&amp;COUNTIF('Zmiany planu'!$C$4:$C$1000,$A833),'Zmiany planu'!$L$4:$L$1000,0))&amp;"")</f>
        <v/>
      </c>
      <c r="M833" s="52">
        <f>IF(COUNTIF('Zmiany planu'!$C$4:$C$1000,$A833)=0,IF(I833="","",I833),IF(INDEX('Zmiany planu'!$H$4:$H$1000,MATCH(INT($A833)&amp;"#"&amp;COUNTIF('Zmiany planu'!$C$4:$C$1000,$A833),'Zmiany planu'!$L$4:$L$1000,0))="",0,INDEX('Zmiany planu'!$H$4:$H$1000,MATCH(INT($A833)&amp;"#"&amp;COUNTIF('Zmiany planu'!$C$4:$C$1000,$A833),'Zmiany planu'!$L$4:$L$1000,0))))</f>
        <v/>
      </c>
      <c r="N833" s="53" t="n"/>
      <c r="O833" s="53" t="n"/>
      <c r="P833" s="54" t="n"/>
      <c r="Q833" s="55" t="n"/>
      <c r="R833" s="56">
        <f>IF(AND(N(P833)&gt;0,N(Q833)&gt;0),Q833/P833,"")</f>
        <v/>
      </c>
      <c r="S833" s="53" t="n"/>
      <c r="T833" s="53" t="n"/>
      <c r="U833" s="44">
        <f>IF(OR(N(S833)=0,N('Ustawienia'!$B$19)=0),"",IFERROR("Z"&amp;MATCH(S833,'Ustawienia'!$C$23:$C$27,1),"&lt;Z1"))</f>
        <v/>
      </c>
      <c r="V833" s="53" t="n"/>
      <c r="W833" s="44">
        <f>IF(AND(N(V833)&gt;0,N(Q833)&gt;0),ROUND(V833*Q833*1440,0),"")</f>
        <v/>
      </c>
      <c r="X833" s="53" t="n"/>
      <c r="Y833" s="53" t="n"/>
      <c r="Z833" s="53" t="n"/>
      <c r="AA833" s="57" t="n"/>
      <c r="AB833" s="53" t="n"/>
      <c r="AC833" s="58" t="n"/>
      <c r="AD833" s="57" t="n"/>
      <c r="AE833" s="53" t="n"/>
      <c r="AF833" s="58" t="n"/>
      <c r="AG833" s="53" t="n"/>
      <c r="AH833" s="58" t="n"/>
      <c r="AI833" s="58" t="n"/>
      <c r="AJ833" s="48" t="n"/>
    </row>
    <row r="834" outlineLevel="1">
      <c r="A834" s="43" t="n">
        <v>47067</v>
      </c>
      <c r="B834" s="44">
        <f>CHOOSE(WEEKDAY(A834,2),"pon","wt","śr","czw","pt","sob","ndz")</f>
        <v/>
      </c>
      <c r="C834" s="45">
        <f>A834-WEEKDAY(A834,2)+1</f>
        <v/>
      </c>
      <c r="D834" s="44">
        <f>YEAR(A834)&amp;"-"&amp;TEXT(MONTH(A834),"00")</f>
        <v/>
      </c>
      <c r="E834" s="46" t="n"/>
      <c r="F834" s="46" t="n"/>
      <c r="G834" s="47" t="n"/>
      <c r="H834" s="48" t="n"/>
      <c r="I834" s="49" t="n"/>
      <c r="J834" s="47" t="n"/>
      <c r="K834" s="50">
        <f>IF(AND(H834="",I834="",COUNTIF('Zmiany planu'!$C$4:$C$1000,$A834)=0),"",1+COUNTIF('Zmiany planu'!$C$4:$C$1000,$A834))</f>
        <v/>
      </c>
      <c r="L834" s="51">
        <f>IF(COUNTIF('Zmiany planu'!$C$4:$C$1000,$A834)=0,IF(H834="","",H834),INDEX('Zmiany planu'!$G$4:$G$1000,MATCH(INT($A834)&amp;"#"&amp;COUNTIF('Zmiany planu'!$C$4:$C$1000,$A834),'Zmiany planu'!$L$4:$L$1000,0))&amp;"")</f>
        <v/>
      </c>
      <c r="M834" s="52">
        <f>IF(COUNTIF('Zmiany planu'!$C$4:$C$1000,$A834)=0,IF(I834="","",I834),IF(INDEX('Zmiany planu'!$H$4:$H$1000,MATCH(INT($A834)&amp;"#"&amp;COUNTIF('Zmiany planu'!$C$4:$C$1000,$A834),'Zmiany planu'!$L$4:$L$1000,0))="",0,INDEX('Zmiany planu'!$H$4:$H$1000,MATCH(INT($A834)&amp;"#"&amp;COUNTIF('Zmiany planu'!$C$4:$C$1000,$A834),'Zmiany planu'!$L$4:$L$1000,0))))</f>
        <v/>
      </c>
      <c r="N834" s="53" t="n"/>
      <c r="O834" s="53" t="n"/>
      <c r="P834" s="54" t="n"/>
      <c r="Q834" s="55" t="n"/>
      <c r="R834" s="56">
        <f>IF(AND(N(P834)&gt;0,N(Q834)&gt;0),Q834/P834,"")</f>
        <v/>
      </c>
      <c r="S834" s="53" t="n"/>
      <c r="T834" s="53" t="n"/>
      <c r="U834" s="44">
        <f>IF(OR(N(S834)=0,N('Ustawienia'!$B$19)=0),"",IFERROR("Z"&amp;MATCH(S834,'Ustawienia'!$C$23:$C$27,1),"&lt;Z1"))</f>
        <v/>
      </c>
      <c r="V834" s="53" t="n"/>
      <c r="W834" s="44">
        <f>IF(AND(N(V834)&gt;0,N(Q834)&gt;0),ROUND(V834*Q834*1440,0),"")</f>
        <v/>
      </c>
      <c r="X834" s="53" t="n"/>
      <c r="Y834" s="53" t="n"/>
      <c r="Z834" s="53" t="n"/>
      <c r="AA834" s="57" t="n"/>
      <c r="AB834" s="53" t="n"/>
      <c r="AC834" s="58" t="n"/>
      <c r="AD834" s="57" t="n"/>
      <c r="AE834" s="53" t="n"/>
      <c r="AF834" s="58" t="n"/>
      <c r="AG834" s="53" t="n"/>
      <c r="AH834" s="58" t="n"/>
      <c r="AI834" s="58" t="n"/>
      <c r="AJ834" s="48" t="n"/>
    </row>
    <row r="835" outlineLevel="1">
      <c r="A835" s="43" t="n">
        <v>47068</v>
      </c>
      <c r="B835" s="44">
        <f>CHOOSE(WEEKDAY(A835,2),"pon","wt","śr","czw","pt","sob","ndz")</f>
        <v/>
      </c>
      <c r="C835" s="45">
        <f>A835-WEEKDAY(A835,2)+1</f>
        <v/>
      </c>
      <c r="D835" s="44">
        <f>YEAR(A835)&amp;"-"&amp;TEXT(MONTH(A835),"00")</f>
        <v/>
      </c>
      <c r="E835" s="46" t="n"/>
      <c r="F835" s="46" t="n"/>
      <c r="G835" s="47" t="n"/>
      <c r="H835" s="48" t="n"/>
      <c r="I835" s="49" t="n"/>
      <c r="J835" s="47" t="n"/>
      <c r="K835" s="50">
        <f>IF(AND(H835="",I835="",COUNTIF('Zmiany planu'!$C$4:$C$1000,$A835)=0),"",1+COUNTIF('Zmiany planu'!$C$4:$C$1000,$A835))</f>
        <v/>
      </c>
      <c r="L835" s="51">
        <f>IF(COUNTIF('Zmiany planu'!$C$4:$C$1000,$A835)=0,IF(H835="","",H835),INDEX('Zmiany planu'!$G$4:$G$1000,MATCH(INT($A835)&amp;"#"&amp;COUNTIF('Zmiany planu'!$C$4:$C$1000,$A835),'Zmiany planu'!$L$4:$L$1000,0))&amp;"")</f>
        <v/>
      </c>
      <c r="M835" s="52">
        <f>IF(COUNTIF('Zmiany planu'!$C$4:$C$1000,$A835)=0,IF(I835="","",I835),IF(INDEX('Zmiany planu'!$H$4:$H$1000,MATCH(INT($A835)&amp;"#"&amp;COUNTIF('Zmiany planu'!$C$4:$C$1000,$A835),'Zmiany planu'!$L$4:$L$1000,0))="",0,INDEX('Zmiany planu'!$H$4:$H$1000,MATCH(INT($A835)&amp;"#"&amp;COUNTIF('Zmiany planu'!$C$4:$C$1000,$A835),'Zmiany planu'!$L$4:$L$1000,0))))</f>
        <v/>
      </c>
      <c r="N835" s="53" t="n"/>
      <c r="O835" s="53" t="n"/>
      <c r="P835" s="54" t="n"/>
      <c r="Q835" s="55" t="n"/>
      <c r="R835" s="56">
        <f>IF(AND(N(P835)&gt;0,N(Q835)&gt;0),Q835/P835,"")</f>
        <v/>
      </c>
      <c r="S835" s="53" t="n"/>
      <c r="T835" s="53" t="n"/>
      <c r="U835" s="44">
        <f>IF(OR(N(S835)=0,N('Ustawienia'!$B$19)=0),"",IFERROR("Z"&amp;MATCH(S835,'Ustawienia'!$C$23:$C$27,1),"&lt;Z1"))</f>
        <v/>
      </c>
      <c r="V835" s="53" t="n"/>
      <c r="W835" s="44">
        <f>IF(AND(N(V835)&gt;0,N(Q835)&gt;0),ROUND(V835*Q835*1440,0),"")</f>
        <v/>
      </c>
      <c r="X835" s="53" t="n"/>
      <c r="Y835" s="53" t="n"/>
      <c r="Z835" s="53" t="n"/>
      <c r="AA835" s="57" t="n"/>
      <c r="AB835" s="53" t="n"/>
      <c r="AC835" s="58" t="n"/>
      <c r="AD835" s="57" t="n"/>
      <c r="AE835" s="53" t="n"/>
      <c r="AF835" s="58" t="n"/>
      <c r="AG835" s="53" t="n"/>
      <c r="AH835" s="58" t="n"/>
      <c r="AI835" s="58" t="n"/>
      <c r="AJ835" s="48" t="n"/>
    </row>
    <row r="836" outlineLevel="1">
      <c r="A836" s="59" t="n">
        <v>47069</v>
      </c>
      <c r="B836" s="60">
        <f>CHOOSE(WEEKDAY(A836,2),"pon","wt","śr","czw","pt","sob","ndz")</f>
        <v/>
      </c>
      <c r="C836" s="61">
        <f>A836-WEEKDAY(A836,2)+1</f>
        <v/>
      </c>
      <c r="D836" s="60">
        <f>YEAR(A836)&amp;"-"&amp;TEXT(MONTH(A836),"00")</f>
        <v/>
      </c>
      <c r="E836" s="62">
        <f>SUMIFS($M$4:$M$1200,$C$4:$C$1200,$C836)</f>
        <v/>
      </c>
      <c r="F836" s="62">
        <f>SUMIFS($P$4:$P$1200,$C$4:$C$1200,$C836)</f>
        <v/>
      </c>
      <c r="G836" s="63" t="n"/>
      <c r="H836" s="64" t="n"/>
      <c r="I836" s="65" t="n"/>
      <c r="J836" s="63" t="n"/>
      <c r="K836" s="66">
        <f>IF(AND(H836="",I836="",COUNTIF('Zmiany planu'!$C$4:$C$1000,$A836)=0),"",1+COUNTIF('Zmiany planu'!$C$4:$C$1000,$A836))</f>
        <v/>
      </c>
      <c r="L836" s="67">
        <f>IF(COUNTIF('Zmiany planu'!$C$4:$C$1000,$A836)=0,IF(H836="","",H836),INDEX('Zmiany planu'!$G$4:$G$1000,MATCH(INT($A836)&amp;"#"&amp;COUNTIF('Zmiany planu'!$C$4:$C$1000,$A836),'Zmiany planu'!$L$4:$L$1000,0))&amp;"")</f>
        <v/>
      </c>
      <c r="M836" s="68">
        <f>IF(COUNTIF('Zmiany planu'!$C$4:$C$1000,$A836)=0,IF(I836="","",I836),IF(INDEX('Zmiany planu'!$H$4:$H$1000,MATCH(INT($A836)&amp;"#"&amp;COUNTIF('Zmiany planu'!$C$4:$C$1000,$A836),'Zmiany planu'!$L$4:$L$1000,0))="",0,INDEX('Zmiany planu'!$H$4:$H$1000,MATCH(INT($A836)&amp;"#"&amp;COUNTIF('Zmiany planu'!$C$4:$C$1000,$A836),'Zmiany planu'!$L$4:$L$1000,0))))</f>
        <v/>
      </c>
      <c r="N836" s="69" t="n"/>
      <c r="O836" s="69" t="n"/>
      <c r="P836" s="70" t="n"/>
      <c r="Q836" s="71" t="n"/>
      <c r="R836" s="72">
        <f>IF(AND(N(P836)&gt;0,N(Q836)&gt;0),Q836/P836,"")</f>
        <v/>
      </c>
      <c r="S836" s="69" t="n"/>
      <c r="T836" s="69" t="n"/>
      <c r="U836" s="60">
        <f>IF(OR(N(S836)=0,N('Ustawienia'!$B$19)=0),"",IFERROR("Z"&amp;MATCH(S836,'Ustawienia'!$C$23:$C$27,1),"&lt;Z1"))</f>
        <v/>
      </c>
      <c r="V836" s="69" t="n"/>
      <c r="W836" s="60">
        <f>IF(AND(N(V836)&gt;0,N(Q836)&gt;0),ROUND(V836*Q836*1440,0),"")</f>
        <v/>
      </c>
      <c r="X836" s="69" t="n"/>
      <c r="Y836" s="69" t="n"/>
      <c r="Z836" s="69" t="n"/>
      <c r="AA836" s="73" t="n"/>
      <c r="AB836" s="69" t="n"/>
      <c r="AC836" s="74" t="n"/>
      <c r="AD836" s="73" t="n"/>
      <c r="AE836" s="69" t="n"/>
      <c r="AF836" s="74" t="n"/>
      <c r="AG836" s="69" t="n"/>
      <c r="AH836" s="74" t="n"/>
      <c r="AI836" s="74" t="n"/>
      <c r="AJ836" s="64" t="n"/>
    </row>
    <row r="837" outlineLevel="1">
      <c r="A837" s="43" t="n">
        <v>47070</v>
      </c>
      <c r="B837" s="44">
        <f>CHOOSE(WEEKDAY(A837,2),"pon","wt","śr","czw","pt","sob","ndz")</f>
        <v/>
      </c>
      <c r="C837" s="45">
        <f>A837-WEEKDAY(A837,2)+1</f>
        <v/>
      </c>
      <c r="D837" s="44">
        <f>YEAR(A837)&amp;"-"&amp;TEXT(MONTH(A837),"00")</f>
        <v/>
      </c>
      <c r="E837" s="46" t="n"/>
      <c r="F837" s="46" t="n"/>
      <c r="G837" s="47" t="n"/>
      <c r="H837" s="48" t="n"/>
      <c r="I837" s="49" t="n"/>
      <c r="J837" s="47" t="n"/>
      <c r="K837" s="50">
        <f>IF(AND(H837="",I837="",COUNTIF('Zmiany planu'!$C$4:$C$1000,$A837)=0),"",1+COUNTIF('Zmiany planu'!$C$4:$C$1000,$A837))</f>
        <v/>
      </c>
      <c r="L837" s="51">
        <f>IF(COUNTIF('Zmiany planu'!$C$4:$C$1000,$A837)=0,IF(H837="","",H837),INDEX('Zmiany planu'!$G$4:$G$1000,MATCH(INT($A837)&amp;"#"&amp;COUNTIF('Zmiany planu'!$C$4:$C$1000,$A837),'Zmiany planu'!$L$4:$L$1000,0))&amp;"")</f>
        <v/>
      </c>
      <c r="M837" s="52">
        <f>IF(COUNTIF('Zmiany planu'!$C$4:$C$1000,$A837)=0,IF(I837="","",I837),IF(INDEX('Zmiany planu'!$H$4:$H$1000,MATCH(INT($A837)&amp;"#"&amp;COUNTIF('Zmiany planu'!$C$4:$C$1000,$A837),'Zmiany planu'!$L$4:$L$1000,0))="",0,INDEX('Zmiany planu'!$H$4:$H$1000,MATCH(INT($A837)&amp;"#"&amp;COUNTIF('Zmiany planu'!$C$4:$C$1000,$A837),'Zmiany planu'!$L$4:$L$1000,0))))</f>
        <v/>
      </c>
      <c r="N837" s="53" t="n"/>
      <c r="O837" s="53" t="n"/>
      <c r="P837" s="54" t="n"/>
      <c r="Q837" s="55" t="n"/>
      <c r="R837" s="56">
        <f>IF(AND(N(P837)&gt;0,N(Q837)&gt;0),Q837/P837,"")</f>
        <v/>
      </c>
      <c r="S837" s="53" t="n"/>
      <c r="T837" s="53" t="n"/>
      <c r="U837" s="44">
        <f>IF(OR(N(S837)=0,N('Ustawienia'!$B$19)=0),"",IFERROR("Z"&amp;MATCH(S837,'Ustawienia'!$C$23:$C$27,1),"&lt;Z1"))</f>
        <v/>
      </c>
      <c r="V837" s="53" t="n"/>
      <c r="W837" s="44">
        <f>IF(AND(N(V837)&gt;0,N(Q837)&gt;0),ROUND(V837*Q837*1440,0),"")</f>
        <v/>
      </c>
      <c r="X837" s="53" t="n"/>
      <c r="Y837" s="53" t="n"/>
      <c r="Z837" s="53" t="n"/>
      <c r="AA837" s="57" t="n"/>
      <c r="AB837" s="53" t="n"/>
      <c r="AC837" s="58" t="n"/>
      <c r="AD837" s="57" t="n"/>
      <c r="AE837" s="53" t="n"/>
      <c r="AF837" s="58" t="n"/>
      <c r="AG837" s="53" t="n"/>
      <c r="AH837" s="58" t="n"/>
      <c r="AI837" s="58" t="n"/>
      <c r="AJ837" s="48" t="n"/>
    </row>
    <row r="838" outlineLevel="1">
      <c r="A838" s="43" t="n">
        <v>47071</v>
      </c>
      <c r="B838" s="44">
        <f>CHOOSE(WEEKDAY(A838,2),"pon","wt","śr","czw","pt","sob","ndz")</f>
        <v/>
      </c>
      <c r="C838" s="45">
        <f>A838-WEEKDAY(A838,2)+1</f>
        <v/>
      </c>
      <c r="D838" s="44">
        <f>YEAR(A838)&amp;"-"&amp;TEXT(MONTH(A838),"00")</f>
        <v/>
      </c>
      <c r="E838" s="46" t="n"/>
      <c r="F838" s="46" t="n"/>
      <c r="G838" s="47" t="n"/>
      <c r="H838" s="48" t="n"/>
      <c r="I838" s="49" t="n"/>
      <c r="J838" s="47" t="n"/>
      <c r="K838" s="50">
        <f>IF(AND(H838="",I838="",COUNTIF('Zmiany planu'!$C$4:$C$1000,$A838)=0),"",1+COUNTIF('Zmiany planu'!$C$4:$C$1000,$A838))</f>
        <v/>
      </c>
      <c r="L838" s="51">
        <f>IF(COUNTIF('Zmiany planu'!$C$4:$C$1000,$A838)=0,IF(H838="","",H838),INDEX('Zmiany planu'!$G$4:$G$1000,MATCH(INT($A838)&amp;"#"&amp;COUNTIF('Zmiany planu'!$C$4:$C$1000,$A838),'Zmiany planu'!$L$4:$L$1000,0))&amp;"")</f>
        <v/>
      </c>
      <c r="M838" s="52">
        <f>IF(COUNTIF('Zmiany planu'!$C$4:$C$1000,$A838)=0,IF(I838="","",I838),IF(INDEX('Zmiany planu'!$H$4:$H$1000,MATCH(INT($A838)&amp;"#"&amp;COUNTIF('Zmiany planu'!$C$4:$C$1000,$A838),'Zmiany planu'!$L$4:$L$1000,0))="",0,INDEX('Zmiany planu'!$H$4:$H$1000,MATCH(INT($A838)&amp;"#"&amp;COUNTIF('Zmiany planu'!$C$4:$C$1000,$A838),'Zmiany planu'!$L$4:$L$1000,0))))</f>
        <v/>
      </c>
      <c r="N838" s="53" t="n"/>
      <c r="O838" s="53" t="n"/>
      <c r="P838" s="54" t="n"/>
      <c r="Q838" s="55" t="n"/>
      <c r="R838" s="56">
        <f>IF(AND(N(P838)&gt;0,N(Q838)&gt;0),Q838/P838,"")</f>
        <v/>
      </c>
      <c r="S838" s="53" t="n"/>
      <c r="T838" s="53" t="n"/>
      <c r="U838" s="44">
        <f>IF(OR(N(S838)=0,N('Ustawienia'!$B$19)=0),"",IFERROR("Z"&amp;MATCH(S838,'Ustawienia'!$C$23:$C$27,1),"&lt;Z1"))</f>
        <v/>
      </c>
      <c r="V838" s="53" t="n"/>
      <c r="W838" s="44">
        <f>IF(AND(N(V838)&gt;0,N(Q838)&gt;0),ROUND(V838*Q838*1440,0),"")</f>
        <v/>
      </c>
      <c r="X838" s="53" t="n"/>
      <c r="Y838" s="53" t="n"/>
      <c r="Z838" s="53" t="n"/>
      <c r="AA838" s="57" t="n"/>
      <c r="AB838" s="53" t="n"/>
      <c r="AC838" s="58" t="n"/>
      <c r="AD838" s="57" t="n"/>
      <c r="AE838" s="53" t="n"/>
      <c r="AF838" s="58" t="n"/>
      <c r="AG838" s="53" t="n"/>
      <c r="AH838" s="58" t="n"/>
      <c r="AI838" s="58" t="n"/>
      <c r="AJ838" s="48" t="n"/>
    </row>
    <row r="839" outlineLevel="1">
      <c r="A839" s="43" t="n">
        <v>47072</v>
      </c>
      <c r="B839" s="44">
        <f>CHOOSE(WEEKDAY(A839,2),"pon","wt","śr","czw","pt","sob","ndz")</f>
        <v/>
      </c>
      <c r="C839" s="45">
        <f>A839-WEEKDAY(A839,2)+1</f>
        <v/>
      </c>
      <c r="D839" s="44">
        <f>YEAR(A839)&amp;"-"&amp;TEXT(MONTH(A839),"00")</f>
        <v/>
      </c>
      <c r="E839" s="46" t="n"/>
      <c r="F839" s="46" t="n"/>
      <c r="G839" s="47" t="n"/>
      <c r="H839" s="48" t="n"/>
      <c r="I839" s="49" t="n"/>
      <c r="J839" s="47" t="n"/>
      <c r="K839" s="50">
        <f>IF(AND(H839="",I839="",COUNTIF('Zmiany planu'!$C$4:$C$1000,$A839)=0),"",1+COUNTIF('Zmiany planu'!$C$4:$C$1000,$A839))</f>
        <v/>
      </c>
      <c r="L839" s="51">
        <f>IF(COUNTIF('Zmiany planu'!$C$4:$C$1000,$A839)=0,IF(H839="","",H839),INDEX('Zmiany planu'!$G$4:$G$1000,MATCH(INT($A839)&amp;"#"&amp;COUNTIF('Zmiany planu'!$C$4:$C$1000,$A839),'Zmiany planu'!$L$4:$L$1000,0))&amp;"")</f>
        <v/>
      </c>
      <c r="M839" s="52">
        <f>IF(COUNTIF('Zmiany planu'!$C$4:$C$1000,$A839)=0,IF(I839="","",I839),IF(INDEX('Zmiany planu'!$H$4:$H$1000,MATCH(INT($A839)&amp;"#"&amp;COUNTIF('Zmiany planu'!$C$4:$C$1000,$A839),'Zmiany planu'!$L$4:$L$1000,0))="",0,INDEX('Zmiany planu'!$H$4:$H$1000,MATCH(INT($A839)&amp;"#"&amp;COUNTIF('Zmiany planu'!$C$4:$C$1000,$A839),'Zmiany planu'!$L$4:$L$1000,0))))</f>
        <v/>
      </c>
      <c r="N839" s="53" t="n"/>
      <c r="O839" s="53" t="n"/>
      <c r="P839" s="54" t="n"/>
      <c r="Q839" s="55" t="n"/>
      <c r="R839" s="56">
        <f>IF(AND(N(P839)&gt;0,N(Q839)&gt;0),Q839/P839,"")</f>
        <v/>
      </c>
      <c r="S839" s="53" t="n"/>
      <c r="T839" s="53" t="n"/>
      <c r="U839" s="44">
        <f>IF(OR(N(S839)=0,N('Ustawienia'!$B$19)=0),"",IFERROR("Z"&amp;MATCH(S839,'Ustawienia'!$C$23:$C$27,1),"&lt;Z1"))</f>
        <v/>
      </c>
      <c r="V839" s="53" t="n"/>
      <c r="W839" s="44">
        <f>IF(AND(N(V839)&gt;0,N(Q839)&gt;0),ROUND(V839*Q839*1440,0),"")</f>
        <v/>
      </c>
      <c r="X839" s="53" t="n"/>
      <c r="Y839" s="53" t="n"/>
      <c r="Z839" s="53" t="n"/>
      <c r="AA839" s="57" t="n"/>
      <c r="AB839" s="53" t="n"/>
      <c r="AC839" s="58" t="n"/>
      <c r="AD839" s="57" t="n"/>
      <c r="AE839" s="53" t="n"/>
      <c r="AF839" s="58" t="n"/>
      <c r="AG839" s="53" t="n"/>
      <c r="AH839" s="58" t="n"/>
      <c r="AI839" s="58" t="n"/>
      <c r="AJ839" s="48" t="n"/>
    </row>
    <row r="840" outlineLevel="1">
      <c r="A840" s="43" t="n">
        <v>47073</v>
      </c>
      <c r="B840" s="44">
        <f>CHOOSE(WEEKDAY(A840,2),"pon","wt","śr","czw","pt","sob","ndz")</f>
        <v/>
      </c>
      <c r="C840" s="45">
        <f>A840-WEEKDAY(A840,2)+1</f>
        <v/>
      </c>
      <c r="D840" s="44">
        <f>YEAR(A840)&amp;"-"&amp;TEXT(MONTH(A840),"00")</f>
        <v/>
      </c>
      <c r="E840" s="46" t="n"/>
      <c r="F840" s="46" t="n"/>
      <c r="G840" s="47" t="n"/>
      <c r="H840" s="48" t="n"/>
      <c r="I840" s="49" t="n"/>
      <c r="J840" s="47" t="n"/>
      <c r="K840" s="50">
        <f>IF(AND(H840="",I840="",COUNTIF('Zmiany planu'!$C$4:$C$1000,$A840)=0),"",1+COUNTIF('Zmiany planu'!$C$4:$C$1000,$A840))</f>
        <v/>
      </c>
      <c r="L840" s="51">
        <f>IF(COUNTIF('Zmiany planu'!$C$4:$C$1000,$A840)=0,IF(H840="","",H840),INDEX('Zmiany planu'!$G$4:$G$1000,MATCH(INT($A840)&amp;"#"&amp;COUNTIF('Zmiany planu'!$C$4:$C$1000,$A840),'Zmiany planu'!$L$4:$L$1000,0))&amp;"")</f>
        <v/>
      </c>
      <c r="M840" s="52">
        <f>IF(COUNTIF('Zmiany planu'!$C$4:$C$1000,$A840)=0,IF(I840="","",I840),IF(INDEX('Zmiany planu'!$H$4:$H$1000,MATCH(INT($A840)&amp;"#"&amp;COUNTIF('Zmiany planu'!$C$4:$C$1000,$A840),'Zmiany planu'!$L$4:$L$1000,0))="",0,INDEX('Zmiany planu'!$H$4:$H$1000,MATCH(INT($A840)&amp;"#"&amp;COUNTIF('Zmiany planu'!$C$4:$C$1000,$A840),'Zmiany planu'!$L$4:$L$1000,0))))</f>
        <v/>
      </c>
      <c r="N840" s="53" t="n"/>
      <c r="O840" s="53" t="n"/>
      <c r="P840" s="54" t="n"/>
      <c r="Q840" s="55" t="n"/>
      <c r="R840" s="56">
        <f>IF(AND(N(P840)&gt;0,N(Q840)&gt;0),Q840/P840,"")</f>
        <v/>
      </c>
      <c r="S840" s="53" t="n"/>
      <c r="T840" s="53" t="n"/>
      <c r="U840" s="44">
        <f>IF(OR(N(S840)=0,N('Ustawienia'!$B$19)=0),"",IFERROR("Z"&amp;MATCH(S840,'Ustawienia'!$C$23:$C$27,1),"&lt;Z1"))</f>
        <v/>
      </c>
      <c r="V840" s="53" t="n"/>
      <c r="W840" s="44">
        <f>IF(AND(N(V840)&gt;0,N(Q840)&gt;0),ROUND(V840*Q840*1440,0),"")</f>
        <v/>
      </c>
      <c r="X840" s="53" t="n"/>
      <c r="Y840" s="53" t="n"/>
      <c r="Z840" s="53" t="n"/>
      <c r="AA840" s="57" t="n"/>
      <c r="AB840" s="53" t="n"/>
      <c r="AC840" s="58" t="n"/>
      <c r="AD840" s="57" t="n"/>
      <c r="AE840" s="53" t="n"/>
      <c r="AF840" s="58" t="n"/>
      <c r="AG840" s="53" t="n"/>
      <c r="AH840" s="58" t="n"/>
      <c r="AI840" s="58" t="n"/>
      <c r="AJ840" s="48" t="n"/>
    </row>
    <row r="841" outlineLevel="1">
      <c r="A841" s="43" t="n">
        <v>47074</v>
      </c>
      <c r="B841" s="44">
        <f>CHOOSE(WEEKDAY(A841,2),"pon","wt","śr","czw","pt","sob","ndz")</f>
        <v/>
      </c>
      <c r="C841" s="45">
        <f>A841-WEEKDAY(A841,2)+1</f>
        <v/>
      </c>
      <c r="D841" s="44">
        <f>YEAR(A841)&amp;"-"&amp;TEXT(MONTH(A841),"00")</f>
        <v/>
      </c>
      <c r="E841" s="46" t="n"/>
      <c r="F841" s="46" t="n"/>
      <c r="G841" s="47" t="n"/>
      <c r="H841" s="48" t="n"/>
      <c r="I841" s="49" t="n"/>
      <c r="J841" s="47" t="n"/>
      <c r="K841" s="50">
        <f>IF(AND(H841="",I841="",COUNTIF('Zmiany planu'!$C$4:$C$1000,$A841)=0),"",1+COUNTIF('Zmiany planu'!$C$4:$C$1000,$A841))</f>
        <v/>
      </c>
      <c r="L841" s="51">
        <f>IF(COUNTIF('Zmiany planu'!$C$4:$C$1000,$A841)=0,IF(H841="","",H841),INDEX('Zmiany planu'!$G$4:$G$1000,MATCH(INT($A841)&amp;"#"&amp;COUNTIF('Zmiany planu'!$C$4:$C$1000,$A841),'Zmiany planu'!$L$4:$L$1000,0))&amp;"")</f>
        <v/>
      </c>
      <c r="M841" s="52">
        <f>IF(COUNTIF('Zmiany planu'!$C$4:$C$1000,$A841)=0,IF(I841="","",I841),IF(INDEX('Zmiany planu'!$H$4:$H$1000,MATCH(INT($A841)&amp;"#"&amp;COUNTIF('Zmiany planu'!$C$4:$C$1000,$A841),'Zmiany planu'!$L$4:$L$1000,0))="",0,INDEX('Zmiany planu'!$H$4:$H$1000,MATCH(INT($A841)&amp;"#"&amp;COUNTIF('Zmiany planu'!$C$4:$C$1000,$A841),'Zmiany planu'!$L$4:$L$1000,0))))</f>
        <v/>
      </c>
      <c r="N841" s="53" t="n"/>
      <c r="O841" s="53" t="n"/>
      <c r="P841" s="54" t="n"/>
      <c r="Q841" s="55" t="n"/>
      <c r="R841" s="56">
        <f>IF(AND(N(P841)&gt;0,N(Q841)&gt;0),Q841/P841,"")</f>
        <v/>
      </c>
      <c r="S841" s="53" t="n"/>
      <c r="T841" s="53" t="n"/>
      <c r="U841" s="44">
        <f>IF(OR(N(S841)=0,N('Ustawienia'!$B$19)=0),"",IFERROR("Z"&amp;MATCH(S841,'Ustawienia'!$C$23:$C$27,1),"&lt;Z1"))</f>
        <v/>
      </c>
      <c r="V841" s="53" t="n"/>
      <c r="W841" s="44">
        <f>IF(AND(N(V841)&gt;0,N(Q841)&gt;0),ROUND(V841*Q841*1440,0),"")</f>
        <v/>
      </c>
      <c r="X841" s="53" t="n"/>
      <c r="Y841" s="53" t="n"/>
      <c r="Z841" s="53" t="n"/>
      <c r="AA841" s="57" t="n"/>
      <c r="AB841" s="53" t="n"/>
      <c r="AC841" s="58" t="n"/>
      <c r="AD841" s="57" t="n"/>
      <c r="AE841" s="53" t="n"/>
      <c r="AF841" s="58" t="n"/>
      <c r="AG841" s="53" t="n"/>
      <c r="AH841" s="58" t="n"/>
      <c r="AI841" s="58" t="n"/>
      <c r="AJ841" s="48" t="n"/>
    </row>
    <row r="842" outlineLevel="1">
      <c r="A842" s="43" t="n">
        <v>47075</v>
      </c>
      <c r="B842" s="44">
        <f>CHOOSE(WEEKDAY(A842,2),"pon","wt","śr","czw","pt","sob","ndz")</f>
        <v/>
      </c>
      <c r="C842" s="45">
        <f>A842-WEEKDAY(A842,2)+1</f>
        <v/>
      </c>
      <c r="D842" s="44">
        <f>YEAR(A842)&amp;"-"&amp;TEXT(MONTH(A842),"00")</f>
        <v/>
      </c>
      <c r="E842" s="46" t="n"/>
      <c r="F842" s="46" t="n"/>
      <c r="G842" s="47" t="n"/>
      <c r="H842" s="48" t="n"/>
      <c r="I842" s="49" t="n"/>
      <c r="J842" s="47" t="n"/>
      <c r="K842" s="50">
        <f>IF(AND(H842="",I842="",COUNTIF('Zmiany planu'!$C$4:$C$1000,$A842)=0),"",1+COUNTIF('Zmiany planu'!$C$4:$C$1000,$A842))</f>
        <v/>
      </c>
      <c r="L842" s="51">
        <f>IF(COUNTIF('Zmiany planu'!$C$4:$C$1000,$A842)=0,IF(H842="","",H842),INDEX('Zmiany planu'!$G$4:$G$1000,MATCH(INT($A842)&amp;"#"&amp;COUNTIF('Zmiany planu'!$C$4:$C$1000,$A842),'Zmiany planu'!$L$4:$L$1000,0))&amp;"")</f>
        <v/>
      </c>
      <c r="M842" s="52">
        <f>IF(COUNTIF('Zmiany planu'!$C$4:$C$1000,$A842)=0,IF(I842="","",I842),IF(INDEX('Zmiany planu'!$H$4:$H$1000,MATCH(INT($A842)&amp;"#"&amp;COUNTIF('Zmiany planu'!$C$4:$C$1000,$A842),'Zmiany planu'!$L$4:$L$1000,0))="",0,INDEX('Zmiany planu'!$H$4:$H$1000,MATCH(INT($A842)&amp;"#"&amp;COUNTIF('Zmiany planu'!$C$4:$C$1000,$A842),'Zmiany planu'!$L$4:$L$1000,0))))</f>
        <v/>
      </c>
      <c r="N842" s="53" t="n"/>
      <c r="O842" s="53" t="n"/>
      <c r="P842" s="54" t="n"/>
      <c r="Q842" s="55" t="n"/>
      <c r="R842" s="56">
        <f>IF(AND(N(P842)&gt;0,N(Q842)&gt;0),Q842/P842,"")</f>
        <v/>
      </c>
      <c r="S842" s="53" t="n"/>
      <c r="T842" s="53" t="n"/>
      <c r="U842" s="44">
        <f>IF(OR(N(S842)=0,N('Ustawienia'!$B$19)=0),"",IFERROR("Z"&amp;MATCH(S842,'Ustawienia'!$C$23:$C$27,1),"&lt;Z1"))</f>
        <v/>
      </c>
      <c r="V842" s="53" t="n"/>
      <c r="W842" s="44">
        <f>IF(AND(N(V842)&gt;0,N(Q842)&gt;0),ROUND(V842*Q842*1440,0),"")</f>
        <v/>
      </c>
      <c r="X842" s="53" t="n"/>
      <c r="Y842" s="53" t="n"/>
      <c r="Z842" s="53" t="n"/>
      <c r="AA842" s="57" t="n"/>
      <c r="AB842" s="53" t="n"/>
      <c r="AC842" s="58" t="n"/>
      <c r="AD842" s="57" t="n"/>
      <c r="AE842" s="53" t="n"/>
      <c r="AF842" s="58" t="n"/>
      <c r="AG842" s="53" t="n"/>
      <c r="AH842" s="58" t="n"/>
      <c r="AI842" s="58" t="n"/>
      <c r="AJ842" s="48" t="n"/>
    </row>
    <row r="843" outlineLevel="1">
      <c r="A843" s="59" t="n">
        <v>47076</v>
      </c>
      <c r="B843" s="60">
        <f>CHOOSE(WEEKDAY(A843,2),"pon","wt","śr","czw","pt","sob","ndz")</f>
        <v/>
      </c>
      <c r="C843" s="61">
        <f>A843-WEEKDAY(A843,2)+1</f>
        <v/>
      </c>
      <c r="D843" s="60">
        <f>YEAR(A843)&amp;"-"&amp;TEXT(MONTH(A843),"00")</f>
        <v/>
      </c>
      <c r="E843" s="62">
        <f>SUMIFS($M$4:$M$1200,$C$4:$C$1200,$C843)</f>
        <v/>
      </c>
      <c r="F843" s="62">
        <f>SUMIFS($P$4:$P$1200,$C$4:$C$1200,$C843)</f>
        <v/>
      </c>
      <c r="G843" s="63" t="n"/>
      <c r="H843" s="64" t="n"/>
      <c r="I843" s="65" t="n"/>
      <c r="J843" s="63" t="n"/>
      <c r="K843" s="66">
        <f>IF(AND(H843="",I843="",COUNTIF('Zmiany planu'!$C$4:$C$1000,$A843)=0),"",1+COUNTIF('Zmiany planu'!$C$4:$C$1000,$A843))</f>
        <v/>
      </c>
      <c r="L843" s="67">
        <f>IF(COUNTIF('Zmiany planu'!$C$4:$C$1000,$A843)=0,IF(H843="","",H843),INDEX('Zmiany planu'!$G$4:$G$1000,MATCH(INT($A843)&amp;"#"&amp;COUNTIF('Zmiany planu'!$C$4:$C$1000,$A843),'Zmiany planu'!$L$4:$L$1000,0))&amp;"")</f>
        <v/>
      </c>
      <c r="M843" s="68">
        <f>IF(COUNTIF('Zmiany planu'!$C$4:$C$1000,$A843)=0,IF(I843="","",I843),IF(INDEX('Zmiany planu'!$H$4:$H$1000,MATCH(INT($A843)&amp;"#"&amp;COUNTIF('Zmiany planu'!$C$4:$C$1000,$A843),'Zmiany planu'!$L$4:$L$1000,0))="",0,INDEX('Zmiany planu'!$H$4:$H$1000,MATCH(INT($A843)&amp;"#"&amp;COUNTIF('Zmiany planu'!$C$4:$C$1000,$A843),'Zmiany planu'!$L$4:$L$1000,0))))</f>
        <v/>
      </c>
      <c r="N843" s="69" t="n"/>
      <c r="O843" s="69" t="n"/>
      <c r="P843" s="70" t="n"/>
      <c r="Q843" s="71" t="n"/>
      <c r="R843" s="72">
        <f>IF(AND(N(P843)&gt;0,N(Q843)&gt;0),Q843/P843,"")</f>
        <v/>
      </c>
      <c r="S843" s="69" t="n"/>
      <c r="T843" s="69" t="n"/>
      <c r="U843" s="60">
        <f>IF(OR(N(S843)=0,N('Ustawienia'!$B$19)=0),"",IFERROR("Z"&amp;MATCH(S843,'Ustawienia'!$C$23:$C$27,1),"&lt;Z1"))</f>
        <v/>
      </c>
      <c r="V843" s="69" t="n"/>
      <c r="W843" s="60">
        <f>IF(AND(N(V843)&gt;0,N(Q843)&gt;0),ROUND(V843*Q843*1440,0),"")</f>
        <v/>
      </c>
      <c r="X843" s="69" t="n"/>
      <c r="Y843" s="69" t="n"/>
      <c r="Z843" s="69" t="n"/>
      <c r="AA843" s="73" t="n"/>
      <c r="AB843" s="69" t="n"/>
      <c r="AC843" s="74" t="n"/>
      <c r="AD843" s="73" t="n"/>
      <c r="AE843" s="69" t="n"/>
      <c r="AF843" s="74" t="n"/>
      <c r="AG843" s="69" t="n"/>
      <c r="AH843" s="74" t="n"/>
      <c r="AI843" s="74" t="n"/>
      <c r="AJ843" s="64" t="n"/>
    </row>
    <row r="844" outlineLevel="1">
      <c r="A844" s="43" t="n">
        <v>47077</v>
      </c>
      <c r="B844" s="44">
        <f>CHOOSE(WEEKDAY(A844,2),"pon","wt","śr","czw","pt","sob","ndz")</f>
        <v/>
      </c>
      <c r="C844" s="45">
        <f>A844-WEEKDAY(A844,2)+1</f>
        <v/>
      </c>
      <c r="D844" s="44">
        <f>YEAR(A844)&amp;"-"&amp;TEXT(MONTH(A844),"00")</f>
        <v/>
      </c>
      <c r="E844" s="46" t="n"/>
      <c r="F844" s="46" t="n"/>
      <c r="G844" s="47" t="n"/>
      <c r="H844" s="48" t="n"/>
      <c r="I844" s="49" t="n"/>
      <c r="J844" s="47" t="n"/>
      <c r="K844" s="50">
        <f>IF(AND(H844="",I844="",COUNTIF('Zmiany planu'!$C$4:$C$1000,$A844)=0),"",1+COUNTIF('Zmiany planu'!$C$4:$C$1000,$A844))</f>
        <v/>
      </c>
      <c r="L844" s="51">
        <f>IF(COUNTIF('Zmiany planu'!$C$4:$C$1000,$A844)=0,IF(H844="","",H844),INDEX('Zmiany planu'!$G$4:$G$1000,MATCH(INT($A844)&amp;"#"&amp;COUNTIF('Zmiany planu'!$C$4:$C$1000,$A844),'Zmiany planu'!$L$4:$L$1000,0))&amp;"")</f>
        <v/>
      </c>
      <c r="M844" s="52">
        <f>IF(COUNTIF('Zmiany planu'!$C$4:$C$1000,$A844)=0,IF(I844="","",I844),IF(INDEX('Zmiany planu'!$H$4:$H$1000,MATCH(INT($A844)&amp;"#"&amp;COUNTIF('Zmiany planu'!$C$4:$C$1000,$A844),'Zmiany planu'!$L$4:$L$1000,0))="",0,INDEX('Zmiany planu'!$H$4:$H$1000,MATCH(INT($A844)&amp;"#"&amp;COUNTIF('Zmiany planu'!$C$4:$C$1000,$A844),'Zmiany planu'!$L$4:$L$1000,0))))</f>
        <v/>
      </c>
      <c r="N844" s="53" t="n"/>
      <c r="O844" s="53" t="n"/>
      <c r="P844" s="54" t="n"/>
      <c r="Q844" s="55" t="n"/>
      <c r="R844" s="56">
        <f>IF(AND(N(P844)&gt;0,N(Q844)&gt;0),Q844/P844,"")</f>
        <v/>
      </c>
      <c r="S844" s="53" t="n"/>
      <c r="T844" s="53" t="n"/>
      <c r="U844" s="44">
        <f>IF(OR(N(S844)=0,N('Ustawienia'!$B$19)=0),"",IFERROR("Z"&amp;MATCH(S844,'Ustawienia'!$C$23:$C$27,1),"&lt;Z1"))</f>
        <v/>
      </c>
      <c r="V844" s="53" t="n"/>
      <c r="W844" s="44">
        <f>IF(AND(N(V844)&gt;0,N(Q844)&gt;0),ROUND(V844*Q844*1440,0),"")</f>
        <v/>
      </c>
      <c r="X844" s="53" t="n"/>
      <c r="Y844" s="53" t="n"/>
      <c r="Z844" s="53" t="n"/>
      <c r="AA844" s="57" t="n"/>
      <c r="AB844" s="53" t="n"/>
      <c r="AC844" s="58" t="n"/>
      <c r="AD844" s="57" t="n"/>
      <c r="AE844" s="53" t="n"/>
      <c r="AF844" s="58" t="n"/>
      <c r="AG844" s="53" t="n"/>
      <c r="AH844" s="58" t="n"/>
      <c r="AI844" s="58" t="n"/>
      <c r="AJ844" s="48" t="n"/>
    </row>
    <row r="845" outlineLevel="1">
      <c r="A845" s="43" t="n">
        <v>47078</v>
      </c>
      <c r="B845" s="44">
        <f>CHOOSE(WEEKDAY(A845,2),"pon","wt","śr","czw","pt","sob","ndz")</f>
        <v/>
      </c>
      <c r="C845" s="45">
        <f>A845-WEEKDAY(A845,2)+1</f>
        <v/>
      </c>
      <c r="D845" s="44">
        <f>YEAR(A845)&amp;"-"&amp;TEXT(MONTH(A845),"00")</f>
        <v/>
      </c>
      <c r="E845" s="46" t="n"/>
      <c r="F845" s="46" t="n"/>
      <c r="G845" s="47" t="n"/>
      <c r="H845" s="48" t="n"/>
      <c r="I845" s="49" t="n"/>
      <c r="J845" s="47" t="n"/>
      <c r="K845" s="50">
        <f>IF(AND(H845="",I845="",COUNTIF('Zmiany planu'!$C$4:$C$1000,$A845)=0),"",1+COUNTIF('Zmiany planu'!$C$4:$C$1000,$A845))</f>
        <v/>
      </c>
      <c r="L845" s="51">
        <f>IF(COUNTIF('Zmiany planu'!$C$4:$C$1000,$A845)=0,IF(H845="","",H845),INDEX('Zmiany planu'!$G$4:$G$1000,MATCH(INT($A845)&amp;"#"&amp;COUNTIF('Zmiany planu'!$C$4:$C$1000,$A845),'Zmiany planu'!$L$4:$L$1000,0))&amp;"")</f>
        <v/>
      </c>
      <c r="M845" s="52">
        <f>IF(COUNTIF('Zmiany planu'!$C$4:$C$1000,$A845)=0,IF(I845="","",I845),IF(INDEX('Zmiany planu'!$H$4:$H$1000,MATCH(INT($A845)&amp;"#"&amp;COUNTIF('Zmiany planu'!$C$4:$C$1000,$A845),'Zmiany planu'!$L$4:$L$1000,0))="",0,INDEX('Zmiany planu'!$H$4:$H$1000,MATCH(INT($A845)&amp;"#"&amp;COUNTIF('Zmiany planu'!$C$4:$C$1000,$A845),'Zmiany planu'!$L$4:$L$1000,0))))</f>
        <v/>
      </c>
      <c r="N845" s="53" t="n"/>
      <c r="O845" s="53" t="n"/>
      <c r="P845" s="54" t="n"/>
      <c r="Q845" s="55" t="n"/>
      <c r="R845" s="56">
        <f>IF(AND(N(P845)&gt;0,N(Q845)&gt;0),Q845/P845,"")</f>
        <v/>
      </c>
      <c r="S845" s="53" t="n"/>
      <c r="T845" s="53" t="n"/>
      <c r="U845" s="44">
        <f>IF(OR(N(S845)=0,N('Ustawienia'!$B$19)=0),"",IFERROR("Z"&amp;MATCH(S845,'Ustawienia'!$C$23:$C$27,1),"&lt;Z1"))</f>
        <v/>
      </c>
      <c r="V845" s="53" t="n"/>
      <c r="W845" s="44">
        <f>IF(AND(N(V845)&gt;0,N(Q845)&gt;0),ROUND(V845*Q845*1440,0),"")</f>
        <v/>
      </c>
      <c r="X845" s="53" t="n"/>
      <c r="Y845" s="53" t="n"/>
      <c r="Z845" s="53" t="n"/>
      <c r="AA845" s="57" t="n"/>
      <c r="AB845" s="53" t="n"/>
      <c r="AC845" s="58" t="n"/>
      <c r="AD845" s="57" t="n"/>
      <c r="AE845" s="53" t="n"/>
      <c r="AF845" s="58" t="n"/>
      <c r="AG845" s="53" t="n"/>
      <c r="AH845" s="58" t="n"/>
      <c r="AI845" s="58" t="n"/>
      <c r="AJ845" s="48" t="n"/>
    </row>
    <row r="846" outlineLevel="1">
      <c r="A846" s="43" t="n">
        <v>47079</v>
      </c>
      <c r="B846" s="44">
        <f>CHOOSE(WEEKDAY(A846,2),"pon","wt","śr","czw","pt","sob","ndz")</f>
        <v/>
      </c>
      <c r="C846" s="45">
        <f>A846-WEEKDAY(A846,2)+1</f>
        <v/>
      </c>
      <c r="D846" s="44">
        <f>YEAR(A846)&amp;"-"&amp;TEXT(MONTH(A846),"00")</f>
        <v/>
      </c>
      <c r="E846" s="46" t="n"/>
      <c r="F846" s="46" t="n"/>
      <c r="G846" s="47" t="n"/>
      <c r="H846" s="48" t="n"/>
      <c r="I846" s="49" t="n"/>
      <c r="J846" s="47" t="n"/>
      <c r="K846" s="50">
        <f>IF(AND(H846="",I846="",COUNTIF('Zmiany planu'!$C$4:$C$1000,$A846)=0),"",1+COUNTIF('Zmiany planu'!$C$4:$C$1000,$A846))</f>
        <v/>
      </c>
      <c r="L846" s="51">
        <f>IF(COUNTIF('Zmiany planu'!$C$4:$C$1000,$A846)=0,IF(H846="","",H846),INDEX('Zmiany planu'!$G$4:$G$1000,MATCH(INT($A846)&amp;"#"&amp;COUNTIF('Zmiany planu'!$C$4:$C$1000,$A846),'Zmiany planu'!$L$4:$L$1000,0))&amp;"")</f>
        <v/>
      </c>
      <c r="M846" s="52">
        <f>IF(COUNTIF('Zmiany planu'!$C$4:$C$1000,$A846)=0,IF(I846="","",I846),IF(INDEX('Zmiany planu'!$H$4:$H$1000,MATCH(INT($A846)&amp;"#"&amp;COUNTIF('Zmiany planu'!$C$4:$C$1000,$A846),'Zmiany planu'!$L$4:$L$1000,0))="",0,INDEX('Zmiany planu'!$H$4:$H$1000,MATCH(INT($A846)&amp;"#"&amp;COUNTIF('Zmiany planu'!$C$4:$C$1000,$A846),'Zmiany planu'!$L$4:$L$1000,0))))</f>
        <v/>
      </c>
      <c r="N846" s="53" t="n"/>
      <c r="O846" s="53" t="n"/>
      <c r="P846" s="54" t="n"/>
      <c r="Q846" s="55" t="n"/>
      <c r="R846" s="56">
        <f>IF(AND(N(P846)&gt;0,N(Q846)&gt;0),Q846/P846,"")</f>
        <v/>
      </c>
      <c r="S846" s="53" t="n"/>
      <c r="T846" s="53" t="n"/>
      <c r="U846" s="44">
        <f>IF(OR(N(S846)=0,N('Ustawienia'!$B$19)=0),"",IFERROR("Z"&amp;MATCH(S846,'Ustawienia'!$C$23:$C$27,1),"&lt;Z1"))</f>
        <v/>
      </c>
      <c r="V846" s="53" t="n"/>
      <c r="W846" s="44">
        <f>IF(AND(N(V846)&gt;0,N(Q846)&gt;0),ROUND(V846*Q846*1440,0),"")</f>
        <v/>
      </c>
      <c r="X846" s="53" t="n"/>
      <c r="Y846" s="53" t="n"/>
      <c r="Z846" s="53" t="n"/>
      <c r="AA846" s="57" t="n"/>
      <c r="AB846" s="53" t="n"/>
      <c r="AC846" s="58" t="n"/>
      <c r="AD846" s="57" t="n"/>
      <c r="AE846" s="53" t="n"/>
      <c r="AF846" s="58" t="n"/>
      <c r="AG846" s="53" t="n"/>
      <c r="AH846" s="58" t="n"/>
      <c r="AI846" s="58" t="n"/>
      <c r="AJ846" s="48" t="n"/>
    </row>
    <row r="847" outlineLevel="1">
      <c r="A847" s="43" t="n">
        <v>47080</v>
      </c>
      <c r="B847" s="44">
        <f>CHOOSE(WEEKDAY(A847,2),"pon","wt","śr","czw","pt","sob","ndz")</f>
        <v/>
      </c>
      <c r="C847" s="45">
        <f>A847-WEEKDAY(A847,2)+1</f>
        <v/>
      </c>
      <c r="D847" s="44">
        <f>YEAR(A847)&amp;"-"&amp;TEXT(MONTH(A847),"00")</f>
        <v/>
      </c>
      <c r="E847" s="46" t="n"/>
      <c r="F847" s="46" t="n"/>
      <c r="G847" s="47" t="n"/>
      <c r="H847" s="48" t="n"/>
      <c r="I847" s="49" t="n"/>
      <c r="J847" s="47" t="n"/>
      <c r="K847" s="50">
        <f>IF(AND(H847="",I847="",COUNTIF('Zmiany planu'!$C$4:$C$1000,$A847)=0),"",1+COUNTIF('Zmiany planu'!$C$4:$C$1000,$A847))</f>
        <v/>
      </c>
      <c r="L847" s="51">
        <f>IF(COUNTIF('Zmiany planu'!$C$4:$C$1000,$A847)=0,IF(H847="","",H847),INDEX('Zmiany planu'!$G$4:$G$1000,MATCH(INT($A847)&amp;"#"&amp;COUNTIF('Zmiany planu'!$C$4:$C$1000,$A847),'Zmiany planu'!$L$4:$L$1000,0))&amp;"")</f>
        <v/>
      </c>
      <c r="M847" s="52">
        <f>IF(COUNTIF('Zmiany planu'!$C$4:$C$1000,$A847)=0,IF(I847="","",I847),IF(INDEX('Zmiany planu'!$H$4:$H$1000,MATCH(INT($A847)&amp;"#"&amp;COUNTIF('Zmiany planu'!$C$4:$C$1000,$A847),'Zmiany planu'!$L$4:$L$1000,0))="",0,INDEX('Zmiany planu'!$H$4:$H$1000,MATCH(INT($A847)&amp;"#"&amp;COUNTIF('Zmiany planu'!$C$4:$C$1000,$A847),'Zmiany planu'!$L$4:$L$1000,0))))</f>
        <v/>
      </c>
      <c r="N847" s="53" t="n"/>
      <c r="O847" s="53" t="n"/>
      <c r="P847" s="54" t="n"/>
      <c r="Q847" s="55" t="n"/>
      <c r="R847" s="56">
        <f>IF(AND(N(P847)&gt;0,N(Q847)&gt;0),Q847/P847,"")</f>
        <v/>
      </c>
      <c r="S847" s="53" t="n"/>
      <c r="T847" s="53" t="n"/>
      <c r="U847" s="44">
        <f>IF(OR(N(S847)=0,N('Ustawienia'!$B$19)=0),"",IFERROR("Z"&amp;MATCH(S847,'Ustawienia'!$C$23:$C$27,1),"&lt;Z1"))</f>
        <v/>
      </c>
      <c r="V847" s="53" t="n"/>
      <c r="W847" s="44">
        <f>IF(AND(N(V847)&gt;0,N(Q847)&gt;0),ROUND(V847*Q847*1440,0),"")</f>
        <v/>
      </c>
      <c r="X847" s="53" t="n"/>
      <c r="Y847" s="53" t="n"/>
      <c r="Z847" s="53" t="n"/>
      <c r="AA847" s="57" t="n"/>
      <c r="AB847" s="53" t="n"/>
      <c r="AC847" s="58" t="n"/>
      <c r="AD847" s="57" t="n"/>
      <c r="AE847" s="53" t="n"/>
      <c r="AF847" s="58" t="n"/>
      <c r="AG847" s="53" t="n"/>
      <c r="AH847" s="58" t="n"/>
      <c r="AI847" s="58" t="n"/>
      <c r="AJ847" s="48" t="n"/>
    </row>
    <row r="848" outlineLevel="1">
      <c r="A848" s="43" t="n">
        <v>47081</v>
      </c>
      <c r="B848" s="44">
        <f>CHOOSE(WEEKDAY(A848,2),"pon","wt","śr","czw","pt","sob","ndz")</f>
        <v/>
      </c>
      <c r="C848" s="45">
        <f>A848-WEEKDAY(A848,2)+1</f>
        <v/>
      </c>
      <c r="D848" s="44">
        <f>YEAR(A848)&amp;"-"&amp;TEXT(MONTH(A848),"00")</f>
        <v/>
      </c>
      <c r="E848" s="46" t="n"/>
      <c r="F848" s="46" t="n"/>
      <c r="G848" s="47" t="n"/>
      <c r="H848" s="48" t="n"/>
      <c r="I848" s="49" t="n"/>
      <c r="J848" s="47" t="n"/>
      <c r="K848" s="50">
        <f>IF(AND(H848="",I848="",COUNTIF('Zmiany planu'!$C$4:$C$1000,$A848)=0),"",1+COUNTIF('Zmiany planu'!$C$4:$C$1000,$A848))</f>
        <v/>
      </c>
      <c r="L848" s="51">
        <f>IF(COUNTIF('Zmiany planu'!$C$4:$C$1000,$A848)=0,IF(H848="","",H848),INDEX('Zmiany planu'!$G$4:$G$1000,MATCH(INT($A848)&amp;"#"&amp;COUNTIF('Zmiany planu'!$C$4:$C$1000,$A848),'Zmiany planu'!$L$4:$L$1000,0))&amp;"")</f>
        <v/>
      </c>
      <c r="M848" s="52">
        <f>IF(COUNTIF('Zmiany planu'!$C$4:$C$1000,$A848)=0,IF(I848="","",I848),IF(INDEX('Zmiany planu'!$H$4:$H$1000,MATCH(INT($A848)&amp;"#"&amp;COUNTIF('Zmiany planu'!$C$4:$C$1000,$A848),'Zmiany planu'!$L$4:$L$1000,0))="",0,INDEX('Zmiany planu'!$H$4:$H$1000,MATCH(INT($A848)&amp;"#"&amp;COUNTIF('Zmiany planu'!$C$4:$C$1000,$A848),'Zmiany planu'!$L$4:$L$1000,0))))</f>
        <v/>
      </c>
      <c r="N848" s="53" t="n"/>
      <c r="O848" s="53" t="n"/>
      <c r="P848" s="54" t="n"/>
      <c r="Q848" s="55" t="n"/>
      <c r="R848" s="56">
        <f>IF(AND(N(P848)&gt;0,N(Q848)&gt;0),Q848/P848,"")</f>
        <v/>
      </c>
      <c r="S848" s="53" t="n"/>
      <c r="T848" s="53" t="n"/>
      <c r="U848" s="44">
        <f>IF(OR(N(S848)=0,N('Ustawienia'!$B$19)=0),"",IFERROR("Z"&amp;MATCH(S848,'Ustawienia'!$C$23:$C$27,1),"&lt;Z1"))</f>
        <v/>
      </c>
      <c r="V848" s="53" t="n"/>
      <c r="W848" s="44">
        <f>IF(AND(N(V848)&gt;0,N(Q848)&gt;0),ROUND(V848*Q848*1440,0),"")</f>
        <v/>
      </c>
      <c r="X848" s="53" t="n"/>
      <c r="Y848" s="53" t="n"/>
      <c r="Z848" s="53" t="n"/>
      <c r="AA848" s="57" t="n"/>
      <c r="AB848" s="53" t="n"/>
      <c r="AC848" s="58" t="n"/>
      <c r="AD848" s="57" t="n"/>
      <c r="AE848" s="53" t="n"/>
      <c r="AF848" s="58" t="n"/>
      <c r="AG848" s="53" t="n"/>
      <c r="AH848" s="58" t="n"/>
      <c r="AI848" s="58" t="n"/>
      <c r="AJ848" s="48" t="n"/>
    </row>
    <row r="849" outlineLevel="1">
      <c r="A849" s="43" t="n">
        <v>47082</v>
      </c>
      <c r="B849" s="44">
        <f>CHOOSE(WEEKDAY(A849,2),"pon","wt","śr","czw","pt","sob","ndz")</f>
        <v/>
      </c>
      <c r="C849" s="45">
        <f>A849-WEEKDAY(A849,2)+1</f>
        <v/>
      </c>
      <c r="D849" s="44">
        <f>YEAR(A849)&amp;"-"&amp;TEXT(MONTH(A849),"00")</f>
        <v/>
      </c>
      <c r="E849" s="46" t="n"/>
      <c r="F849" s="46" t="n"/>
      <c r="G849" s="47" t="n"/>
      <c r="H849" s="48" t="n"/>
      <c r="I849" s="49" t="n"/>
      <c r="J849" s="47" t="n"/>
      <c r="K849" s="50">
        <f>IF(AND(H849="",I849="",COUNTIF('Zmiany planu'!$C$4:$C$1000,$A849)=0),"",1+COUNTIF('Zmiany planu'!$C$4:$C$1000,$A849))</f>
        <v/>
      </c>
      <c r="L849" s="51">
        <f>IF(COUNTIF('Zmiany planu'!$C$4:$C$1000,$A849)=0,IF(H849="","",H849),INDEX('Zmiany planu'!$G$4:$G$1000,MATCH(INT($A849)&amp;"#"&amp;COUNTIF('Zmiany planu'!$C$4:$C$1000,$A849),'Zmiany planu'!$L$4:$L$1000,0))&amp;"")</f>
        <v/>
      </c>
      <c r="M849" s="52">
        <f>IF(COUNTIF('Zmiany planu'!$C$4:$C$1000,$A849)=0,IF(I849="","",I849),IF(INDEX('Zmiany planu'!$H$4:$H$1000,MATCH(INT($A849)&amp;"#"&amp;COUNTIF('Zmiany planu'!$C$4:$C$1000,$A849),'Zmiany planu'!$L$4:$L$1000,0))="",0,INDEX('Zmiany planu'!$H$4:$H$1000,MATCH(INT($A849)&amp;"#"&amp;COUNTIF('Zmiany planu'!$C$4:$C$1000,$A849),'Zmiany planu'!$L$4:$L$1000,0))))</f>
        <v/>
      </c>
      <c r="N849" s="53" t="n"/>
      <c r="O849" s="53" t="n"/>
      <c r="P849" s="54" t="n"/>
      <c r="Q849" s="55" t="n"/>
      <c r="R849" s="56">
        <f>IF(AND(N(P849)&gt;0,N(Q849)&gt;0),Q849/P849,"")</f>
        <v/>
      </c>
      <c r="S849" s="53" t="n"/>
      <c r="T849" s="53" t="n"/>
      <c r="U849" s="44">
        <f>IF(OR(N(S849)=0,N('Ustawienia'!$B$19)=0),"",IFERROR("Z"&amp;MATCH(S849,'Ustawienia'!$C$23:$C$27,1),"&lt;Z1"))</f>
        <v/>
      </c>
      <c r="V849" s="53" t="n"/>
      <c r="W849" s="44">
        <f>IF(AND(N(V849)&gt;0,N(Q849)&gt;0),ROUND(V849*Q849*1440,0),"")</f>
        <v/>
      </c>
      <c r="X849" s="53" t="n"/>
      <c r="Y849" s="53" t="n"/>
      <c r="Z849" s="53" t="n"/>
      <c r="AA849" s="57" t="n"/>
      <c r="AB849" s="53" t="n"/>
      <c r="AC849" s="58" t="n"/>
      <c r="AD849" s="57" t="n"/>
      <c r="AE849" s="53" t="n"/>
      <c r="AF849" s="58" t="n"/>
      <c r="AG849" s="53" t="n"/>
      <c r="AH849" s="58" t="n"/>
      <c r="AI849" s="58" t="n"/>
      <c r="AJ849" s="48" t="n"/>
    </row>
    <row r="850" outlineLevel="1">
      <c r="A850" s="59" t="n">
        <v>47083</v>
      </c>
      <c r="B850" s="60">
        <f>CHOOSE(WEEKDAY(A850,2),"pon","wt","śr","czw","pt","sob","ndz")</f>
        <v/>
      </c>
      <c r="C850" s="61">
        <f>A850-WEEKDAY(A850,2)+1</f>
        <v/>
      </c>
      <c r="D850" s="60">
        <f>YEAR(A850)&amp;"-"&amp;TEXT(MONTH(A850),"00")</f>
        <v/>
      </c>
      <c r="E850" s="62">
        <f>SUMIFS($M$4:$M$1200,$C$4:$C$1200,$C850)</f>
        <v/>
      </c>
      <c r="F850" s="62">
        <f>SUMIFS($P$4:$P$1200,$C$4:$C$1200,$C850)</f>
        <v/>
      </c>
      <c r="G850" s="63" t="n"/>
      <c r="H850" s="64" t="n"/>
      <c r="I850" s="65" t="n"/>
      <c r="J850" s="63" t="n"/>
      <c r="K850" s="66">
        <f>IF(AND(H850="",I850="",COUNTIF('Zmiany planu'!$C$4:$C$1000,$A850)=0),"",1+COUNTIF('Zmiany planu'!$C$4:$C$1000,$A850))</f>
        <v/>
      </c>
      <c r="L850" s="67">
        <f>IF(COUNTIF('Zmiany planu'!$C$4:$C$1000,$A850)=0,IF(H850="","",H850),INDEX('Zmiany planu'!$G$4:$G$1000,MATCH(INT($A850)&amp;"#"&amp;COUNTIF('Zmiany planu'!$C$4:$C$1000,$A850),'Zmiany planu'!$L$4:$L$1000,0))&amp;"")</f>
        <v/>
      </c>
      <c r="M850" s="68">
        <f>IF(COUNTIF('Zmiany planu'!$C$4:$C$1000,$A850)=0,IF(I850="","",I850),IF(INDEX('Zmiany planu'!$H$4:$H$1000,MATCH(INT($A850)&amp;"#"&amp;COUNTIF('Zmiany planu'!$C$4:$C$1000,$A850),'Zmiany planu'!$L$4:$L$1000,0))="",0,INDEX('Zmiany planu'!$H$4:$H$1000,MATCH(INT($A850)&amp;"#"&amp;COUNTIF('Zmiany planu'!$C$4:$C$1000,$A850),'Zmiany planu'!$L$4:$L$1000,0))))</f>
        <v/>
      </c>
      <c r="N850" s="69" t="n"/>
      <c r="O850" s="69" t="n"/>
      <c r="P850" s="70" t="n"/>
      <c r="Q850" s="71" t="n"/>
      <c r="R850" s="72">
        <f>IF(AND(N(P850)&gt;0,N(Q850)&gt;0),Q850/P850,"")</f>
        <v/>
      </c>
      <c r="S850" s="69" t="n"/>
      <c r="T850" s="69" t="n"/>
      <c r="U850" s="60">
        <f>IF(OR(N(S850)=0,N('Ustawienia'!$B$19)=0),"",IFERROR("Z"&amp;MATCH(S850,'Ustawienia'!$C$23:$C$27,1),"&lt;Z1"))</f>
        <v/>
      </c>
      <c r="V850" s="69" t="n"/>
      <c r="W850" s="60">
        <f>IF(AND(N(V850)&gt;0,N(Q850)&gt;0),ROUND(V850*Q850*1440,0),"")</f>
        <v/>
      </c>
      <c r="X850" s="69" t="n"/>
      <c r="Y850" s="69" t="n"/>
      <c r="Z850" s="69" t="n"/>
      <c r="AA850" s="73" t="n"/>
      <c r="AB850" s="69" t="n"/>
      <c r="AC850" s="74" t="n"/>
      <c r="AD850" s="73" t="n"/>
      <c r="AE850" s="69" t="n"/>
      <c r="AF850" s="74" t="n"/>
      <c r="AG850" s="69" t="n"/>
      <c r="AH850" s="74" t="n"/>
      <c r="AI850" s="74" t="n"/>
      <c r="AJ850" s="64" t="n"/>
    </row>
    <row r="851" outlineLevel="1">
      <c r="A851" s="43" t="n">
        <v>47084</v>
      </c>
      <c r="B851" s="44">
        <f>CHOOSE(WEEKDAY(A851,2),"pon","wt","śr","czw","pt","sob","ndz")</f>
        <v/>
      </c>
      <c r="C851" s="45">
        <f>A851-WEEKDAY(A851,2)+1</f>
        <v/>
      </c>
      <c r="D851" s="44">
        <f>YEAR(A851)&amp;"-"&amp;TEXT(MONTH(A851),"00")</f>
        <v/>
      </c>
      <c r="E851" s="46" t="n"/>
      <c r="F851" s="46" t="n"/>
      <c r="G851" s="47" t="n"/>
      <c r="H851" s="48" t="n"/>
      <c r="I851" s="49" t="n"/>
      <c r="J851" s="47" t="n"/>
      <c r="K851" s="50">
        <f>IF(AND(H851="",I851="",COUNTIF('Zmiany planu'!$C$4:$C$1000,$A851)=0),"",1+COUNTIF('Zmiany planu'!$C$4:$C$1000,$A851))</f>
        <v/>
      </c>
      <c r="L851" s="51">
        <f>IF(COUNTIF('Zmiany planu'!$C$4:$C$1000,$A851)=0,IF(H851="","",H851),INDEX('Zmiany planu'!$G$4:$G$1000,MATCH(INT($A851)&amp;"#"&amp;COUNTIF('Zmiany planu'!$C$4:$C$1000,$A851),'Zmiany planu'!$L$4:$L$1000,0))&amp;"")</f>
        <v/>
      </c>
      <c r="M851" s="52">
        <f>IF(COUNTIF('Zmiany planu'!$C$4:$C$1000,$A851)=0,IF(I851="","",I851),IF(INDEX('Zmiany planu'!$H$4:$H$1000,MATCH(INT($A851)&amp;"#"&amp;COUNTIF('Zmiany planu'!$C$4:$C$1000,$A851),'Zmiany planu'!$L$4:$L$1000,0))="",0,INDEX('Zmiany planu'!$H$4:$H$1000,MATCH(INT($A851)&amp;"#"&amp;COUNTIF('Zmiany planu'!$C$4:$C$1000,$A851),'Zmiany planu'!$L$4:$L$1000,0))))</f>
        <v/>
      </c>
      <c r="N851" s="53" t="n"/>
      <c r="O851" s="53" t="n"/>
      <c r="P851" s="54" t="n"/>
      <c r="Q851" s="55" t="n"/>
      <c r="R851" s="56">
        <f>IF(AND(N(P851)&gt;0,N(Q851)&gt;0),Q851/P851,"")</f>
        <v/>
      </c>
      <c r="S851" s="53" t="n"/>
      <c r="T851" s="53" t="n"/>
      <c r="U851" s="44">
        <f>IF(OR(N(S851)=0,N('Ustawienia'!$B$19)=0),"",IFERROR("Z"&amp;MATCH(S851,'Ustawienia'!$C$23:$C$27,1),"&lt;Z1"))</f>
        <v/>
      </c>
      <c r="V851" s="53" t="n"/>
      <c r="W851" s="44">
        <f>IF(AND(N(V851)&gt;0,N(Q851)&gt;0),ROUND(V851*Q851*1440,0),"")</f>
        <v/>
      </c>
      <c r="X851" s="53" t="n"/>
      <c r="Y851" s="53" t="n"/>
      <c r="Z851" s="53" t="n"/>
      <c r="AA851" s="57" t="n"/>
      <c r="AB851" s="53" t="n"/>
      <c r="AC851" s="58" t="n"/>
      <c r="AD851" s="57" t="n"/>
      <c r="AE851" s="53" t="n"/>
      <c r="AF851" s="58" t="n"/>
      <c r="AG851" s="53" t="n"/>
      <c r="AH851" s="58" t="n"/>
      <c r="AI851" s="58" t="n"/>
      <c r="AJ851" s="48" t="n"/>
    </row>
    <row r="852" outlineLevel="1">
      <c r="A852" s="43" t="n">
        <v>47085</v>
      </c>
      <c r="B852" s="44">
        <f>CHOOSE(WEEKDAY(A852,2),"pon","wt","śr","czw","pt","sob","ndz")</f>
        <v/>
      </c>
      <c r="C852" s="45">
        <f>A852-WEEKDAY(A852,2)+1</f>
        <v/>
      </c>
      <c r="D852" s="44">
        <f>YEAR(A852)&amp;"-"&amp;TEXT(MONTH(A852),"00")</f>
        <v/>
      </c>
      <c r="E852" s="46" t="n"/>
      <c r="F852" s="46" t="n"/>
      <c r="G852" s="47" t="n"/>
      <c r="H852" s="48" t="n"/>
      <c r="I852" s="49" t="n"/>
      <c r="J852" s="47" t="n"/>
      <c r="K852" s="50">
        <f>IF(AND(H852="",I852="",COUNTIF('Zmiany planu'!$C$4:$C$1000,$A852)=0),"",1+COUNTIF('Zmiany planu'!$C$4:$C$1000,$A852))</f>
        <v/>
      </c>
      <c r="L852" s="51">
        <f>IF(COUNTIF('Zmiany planu'!$C$4:$C$1000,$A852)=0,IF(H852="","",H852),INDEX('Zmiany planu'!$G$4:$G$1000,MATCH(INT($A852)&amp;"#"&amp;COUNTIF('Zmiany planu'!$C$4:$C$1000,$A852),'Zmiany planu'!$L$4:$L$1000,0))&amp;"")</f>
        <v/>
      </c>
      <c r="M852" s="52">
        <f>IF(COUNTIF('Zmiany planu'!$C$4:$C$1000,$A852)=0,IF(I852="","",I852),IF(INDEX('Zmiany planu'!$H$4:$H$1000,MATCH(INT($A852)&amp;"#"&amp;COUNTIF('Zmiany planu'!$C$4:$C$1000,$A852),'Zmiany planu'!$L$4:$L$1000,0))="",0,INDEX('Zmiany planu'!$H$4:$H$1000,MATCH(INT($A852)&amp;"#"&amp;COUNTIF('Zmiany planu'!$C$4:$C$1000,$A852),'Zmiany planu'!$L$4:$L$1000,0))))</f>
        <v/>
      </c>
      <c r="N852" s="53" t="n"/>
      <c r="O852" s="53" t="n"/>
      <c r="P852" s="54" t="n"/>
      <c r="Q852" s="55" t="n"/>
      <c r="R852" s="56">
        <f>IF(AND(N(P852)&gt;0,N(Q852)&gt;0),Q852/P852,"")</f>
        <v/>
      </c>
      <c r="S852" s="53" t="n"/>
      <c r="T852" s="53" t="n"/>
      <c r="U852" s="44">
        <f>IF(OR(N(S852)=0,N('Ustawienia'!$B$19)=0),"",IFERROR("Z"&amp;MATCH(S852,'Ustawienia'!$C$23:$C$27,1),"&lt;Z1"))</f>
        <v/>
      </c>
      <c r="V852" s="53" t="n"/>
      <c r="W852" s="44">
        <f>IF(AND(N(V852)&gt;0,N(Q852)&gt;0),ROUND(V852*Q852*1440,0),"")</f>
        <v/>
      </c>
      <c r="X852" s="53" t="n"/>
      <c r="Y852" s="53" t="n"/>
      <c r="Z852" s="53" t="n"/>
      <c r="AA852" s="57" t="n"/>
      <c r="AB852" s="53" t="n"/>
      <c r="AC852" s="58" t="n"/>
      <c r="AD852" s="57" t="n"/>
      <c r="AE852" s="53" t="n"/>
      <c r="AF852" s="58" t="n"/>
      <c r="AG852" s="53" t="n"/>
      <c r="AH852" s="58" t="n"/>
      <c r="AI852" s="58" t="n"/>
      <c r="AJ852" s="48" t="n"/>
    </row>
    <row r="853" outlineLevel="1">
      <c r="A853" s="43" t="n">
        <v>47086</v>
      </c>
      <c r="B853" s="44">
        <f>CHOOSE(WEEKDAY(A853,2),"pon","wt","śr","czw","pt","sob","ndz")</f>
        <v/>
      </c>
      <c r="C853" s="45">
        <f>A853-WEEKDAY(A853,2)+1</f>
        <v/>
      </c>
      <c r="D853" s="44">
        <f>YEAR(A853)&amp;"-"&amp;TEXT(MONTH(A853),"00")</f>
        <v/>
      </c>
      <c r="E853" s="46" t="n"/>
      <c r="F853" s="46" t="n"/>
      <c r="G853" s="47" t="n"/>
      <c r="H853" s="48" t="n"/>
      <c r="I853" s="49" t="n"/>
      <c r="J853" s="47" t="n"/>
      <c r="K853" s="50">
        <f>IF(AND(H853="",I853="",COUNTIF('Zmiany planu'!$C$4:$C$1000,$A853)=0),"",1+COUNTIF('Zmiany planu'!$C$4:$C$1000,$A853))</f>
        <v/>
      </c>
      <c r="L853" s="51">
        <f>IF(COUNTIF('Zmiany planu'!$C$4:$C$1000,$A853)=0,IF(H853="","",H853),INDEX('Zmiany planu'!$G$4:$G$1000,MATCH(INT($A853)&amp;"#"&amp;COUNTIF('Zmiany planu'!$C$4:$C$1000,$A853),'Zmiany planu'!$L$4:$L$1000,0))&amp;"")</f>
        <v/>
      </c>
      <c r="M853" s="52">
        <f>IF(COUNTIF('Zmiany planu'!$C$4:$C$1000,$A853)=0,IF(I853="","",I853),IF(INDEX('Zmiany planu'!$H$4:$H$1000,MATCH(INT($A853)&amp;"#"&amp;COUNTIF('Zmiany planu'!$C$4:$C$1000,$A853),'Zmiany planu'!$L$4:$L$1000,0))="",0,INDEX('Zmiany planu'!$H$4:$H$1000,MATCH(INT($A853)&amp;"#"&amp;COUNTIF('Zmiany planu'!$C$4:$C$1000,$A853),'Zmiany planu'!$L$4:$L$1000,0))))</f>
        <v/>
      </c>
      <c r="N853" s="53" t="n"/>
      <c r="O853" s="53" t="n"/>
      <c r="P853" s="54" t="n"/>
      <c r="Q853" s="55" t="n"/>
      <c r="R853" s="56">
        <f>IF(AND(N(P853)&gt;0,N(Q853)&gt;0),Q853/P853,"")</f>
        <v/>
      </c>
      <c r="S853" s="53" t="n"/>
      <c r="T853" s="53" t="n"/>
      <c r="U853" s="44">
        <f>IF(OR(N(S853)=0,N('Ustawienia'!$B$19)=0),"",IFERROR("Z"&amp;MATCH(S853,'Ustawienia'!$C$23:$C$27,1),"&lt;Z1"))</f>
        <v/>
      </c>
      <c r="V853" s="53" t="n"/>
      <c r="W853" s="44">
        <f>IF(AND(N(V853)&gt;0,N(Q853)&gt;0),ROUND(V853*Q853*1440,0),"")</f>
        <v/>
      </c>
      <c r="X853" s="53" t="n"/>
      <c r="Y853" s="53" t="n"/>
      <c r="Z853" s="53" t="n"/>
      <c r="AA853" s="57" t="n"/>
      <c r="AB853" s="53" t="n"/>
      <c r="AC853" s="58" t="n"/>
      <c r="AD853" s="57" t="n"/>
      <c r="AE853" s="53" t="n"/>
      <c r="AF853" s="58" t="n"/>
      <c r="AG853" s="53" t="n"/>
      <c r="AH853" s="58" t="n"/>
      <c r="AI853" s="58" t="n"/>
      <c r="AJ853" s="48" t="n"/>
    </row>
    <row r="854" outlineLevel="1">
      <c r="A854" s="43" t="n">
        <v>47087</v>
      </c>
      <c r="B854" s="44">
        <f>CHOOSE(WEEKDAY(A854,2),"pon","wt","śr","czw","pt","sob","ndz")</f>
        <v/>
      </c>
      <c r="C854" s="45">
        <f>A854-WEEKDAY(A854,2)+1</f>
        <v/>
      </c>
      <c r="D854" s="44">
        <f>YEAR(A854)&amp;"-"&amp;TEXT(MONTH(A854),"00")</f>
        <v/>
      </c>
      <c r="E854" s="46" t="n"/>
      <c r="F854" s="46" t="n"/>
      <c r="G854" s="47" t="n"/>
      <c r="H854" s="48" t="n"/>
      <c r="I854" s="49" t="n"/>
      <c r="J854" s="47" t="n"/>
      <c r="K854" s="50">
        <f>IF(AND(H854="",I854="",COUNTIF('Zmiany planu'!$C$4:$C$1000,$A854)=0),"",1+COUNTIF('Zmiany planu'!$C$4:$C$1000,$A854))</f>
        <v/>
      </c>
      <c r="L854" s="51">
        <f>IF(COUNTIF('Zmiany planu'!$C$4:$C$1000,$A854)=0,IF(H854="","",H854),INDEX('Zmiany planu'!$G$4:$G$1000,MATCH(INT($A854)&amp;"#"&amp;COUNTIF('Zmiany planu'!$C$4:$C$1000,$A854),'Zmiany planu'!$L$4:$L$1000,0))&amp;"")</f>
        <v/>
      </c>
      <c r="M854" s="52">
        <f>IF(COUNTIF('Zmiany planu'!$C$4:$C$1000,$A854)=0,IF(I854="","",I854),IF(INDEX('Zmiany planu'!$H$4:$H$1000,MATCH(INT($A854)&amp;"#"&amp;COUNTIF('Zmiany planu'!$C$4:$C$1000,$A854),'Zmiany planu'!$L$4:$L$1000,0))="",0,INDEX('Zmiany planu'!$H$4:$H$1000,MATCH(INT($A854)&amp;"#"&amp;COUNTIF('Zmiany planu'!$C$4:$C$1000,$A854),'Zmiany planu'!$L$4:$L$1000,0))))</f>
        <v/>
      </c>
      <c r="N854" s="53" t="n"/>
      <c r="O854" s="53" t="n"/>
      <c r="P854" s="54" t="n"/>
      <c r="Q854" s="55" t="n"/>
      <c r="R854" s="56">
        <f>IF(AND(N(P854)&gt;0,N(Q854)&gt;0),Q854/P854,"")</f>
        <v/>
      </c>
      <c r="S854" s="53" t="n"/>
      <c r="T854" s="53" t="n"/>
      <c r="U854" s="44">
        <f>IF(OR(N(S854)=0,N('Ustawienia'!$B$19)=0),"",IFERROR("Z"&amp;MATCH(S854,'Ustawienia'!$C$23:$C$27,1),"&lt;Z1"))</f>
        <v/>
      </c>
      <c r="V854" s="53" t="n"/>
      <c r="W854" s="44">
        <f>IF(AND(N(V854)&gt;0,N(Q854)&gt;0),ROUND(V854*Q854*1440,0),"")</f>
        <v/>
      </c>
      <c r="X854" s="53" t="n"/>
      <c r="Y854" s="53" t="n"/>
      <c r="Z854" s="53" t="n"/>
      <c r="AA854" s="57" t="n"/>
      <c r="AB854" s="53" t="n"/>
      <c r="AC854" s="58" t="n"/>
      <c r="AD854" s="57" t="n"/>
      <c r="AE854" s="53" t="n"/>
      <c r="AF854" s="58" t="n"/>
      <c r="AG854" s="53" t="n"/>
      <c r="AH854" s="58" t="n"/>
      <c r="AI854" s="58" t="n"/>
      <c r="AJ854" s="48" t="n"/>
    </row>
    <row r="855" ht="22" customHeight="1">
      <c r="A855" s="40" t="inlineStr">
        <is>
          <t>12.2028</t>
        </is>
      </c>
      <c r="B855" s="40" t="n"/>
      <c r="C855" s="40" t="n"/>
      <c r="D855" s="40" t="inlineStr">
        <is>
          <t>2028-12</t>
        </is>
      </c>
      <c r="E855" s="41">
        <f>SUMIFS($M$4:$M$1200,$D$4:$D$1200,$D855)</f>
        <v/>
      </c>
      <c r="F855" s="41">
        <f>SUMIFS($P$4:$P$1200,$D$4:$D$1200,$D855)</f>
        <v/>
      </c>
      <c r="G855" s="40" t="n"/>
      <c r="H855" s="42" t="inlineStr">
        <is>
          <t>GRUDZIEŃ 2028</t>
        </is>
      </c>
      <c r="I855" s="40" t="n"/>
      <c r="J855" s="40" t="n"/>
      <c r="K855" s="40" t="n"/>
      <c r="L855" s="40">
        <f>IF(E855&gt;0,"Realizacja miesiąca: "&amp;ROUND(F855/E855*100,0)&amp;"%  ·  treningi: "&amp;COUNTIFS($D$4:$D$1200,$D855,$P$4:$P$1200,"&gt;0")&amp;"  ·  zmiany planu: "&amp;COUNTIFS('Zmiany planu'!$M$4:$M$1000,$D855),"")</f>
        <v/>
      </c>
      <c r="M855" s="40" t="n"/>
      <c r="N855" s="40" t="n"/>
      <c r="O855" s="40" t="n"/>
      <c r="P855" s="40" t="n"/>
      <c r="Q855" s="40" t="n"/>
      <c r="R855" s="40" t="n"/>
      <c r="S855" s="40" t="n"/>
      <c r="T855" s="40" t="n"/>
      <c r="U855" s="40" t="n"/>
      <c r="V855" s="40" t="n"/>
      <c r="W855" s="40" t="n"/>
      <c r="X855" s="40" t="n"/>
      <c r="Y855" s="40" t="n"/>
      <c r="Z855" s="40" t="n"/>
      <c r="AA855" s="40" t="n"/>
      <c r="AB855" s="40" t="n"/>
      <c r="AC855" s="40" t="n"/>
      <c r="AD855" s="40" t="n"/>
      <c r="AE855" s="40" t="n"/>
      <c r="AF855" s="40" t="n"/>
      <c r="AG855" s="40" t="n"/>
      <c r="AH855" s="40" t="n"/>
      <c r="AI855" s="40" t="n"/>
      <c r="AJ855" s="40" t="n"/>
    </row>
    <row r="856" outlineLevel="1">
      <c r="A856" s="43" t="n">
        <v>47088</v>
      </c>
      <c r="B856" s="44">
        <f>CHOOSE(WEEKDAY(A856,2),"pon","wt","śr","czw","pt","sob","ndz")</f>
        <v/>
      </c>
      <c r="C856" s="45">
        <f>A856-WEEKDAY(A856,2)+1</f>
        <v/>
      </c>
      <c r="D856" s="44">
        <f>YEAR(A856)&amp;"-"&amp;TEXT(MONTH(A856),"00")</f>
        <v/>
      </c>
      <c r="E856" s="46" t="n"/>
      <c r="F856" s="46" t="n"/>
      <c r="G856" s="47" t="n"/>
      <c r="H856" s="48" t="n"/>
      <c r="I856" s="49" t="n"/>
      <c r="J856" s="47" t="n"/>
      <c r="K856" s="50">
        <f>IF(AND(H856="",I856="",COUNTIF('Zmiany planu'!$C$4:$C$1000,$A856)=0),"",1+COUNTIF('Zmiany planu'!$C$4:$C$1000,$A856))</f>
        <v/>
      </c>
      <c r="L856" s="51">
        <f>IF(COUNTIF('Zmiany planu'!$C$4:$C$1000,$A856)=0,IF(H856="","",H856),INDEX('Zmiany planu'!$G$4:$G$1000,MATCH(INT($A856)&amp;"#"&amp;COUNTIF('Zmiany planu'!$C$4:$C$1000,$A856),'Zmiany planu'!$L$4:$L$1000,0))&amp;"")</f>
        <v/>
      </c>
      <c r="M856" s="52">
        <f>IF(COUNTIF('Zmiany planu'!$C$4:$C$1000,$A856)=0,IF(I856="","",I856),IF(INDEX('Zmiany planu'!$H$4:$H$1000,MATCH(INT($A856)&amp;"#"&amp;COUNTIF('Zmiany planu'!$C$4:$C$1000,$A856),'Zmiany planu'!$L$4:$L$1000,0))="",0,INDEX('Zmiany planu'!$H$4:$H$1000,MATCH(INT($A856)&amp;"#"&amp;COUNTIF('Zmiany planu'!$C$4:$C$1000,$A856),'Zmiany planu'!$L$4:$L$1000,0))))</f>
        <v/>
      </c>
      <c r="N856" s="53" t="n"/>
      <c r="O856" s="53" t="n"/>
      <c r="P856" s="54" t="n"/>
      <c r="Q856" s="55" t="n"/>
      <c r="R856" s="56">
        <f>IF(AND(N(P856)&gt;0,N(Q856)&gt;0),Q856/P856,"")</f>
        <v/>
      </c>
      <c r="S856" s="53" t="n"/>
      <c r="T856" s="53" t="n"/>
      <c r="U856" s="44">
        <f>IF(OR(N(S856)=0,N('Ustawienia'!$B$19)=0),"",IFERROR("Z"&amp;MATCH(S856,'Ustawienia'!$C$23:$C$27,1),"&lt;Z1"))</f>
        <v/>
      </c>
      <c r="V856" s="53" t="n"/>
      <c r="W856" s="44">
        <f>IF(AND(N(V856)&gt;0,N(Q856)&gt;0),ROUND(V856*Q856*1440,0),"")</f>
        <v/>
      </c>
      <c r="X856" s="53" t="n"/>
      <c r="Y856" s="53" t="n"/>
      <c r="Z856" s="53" t="n"/>
      <c r="AA856" s="57" t="n"/>
      <c r="AB856" s="53" t="n"/>
      <c r="AC856" s="58" t="n"/>
      <c r="AD856" s="57" t="n"/>
      <c r="AE856" s="53" t="n"/>
      <c r="AF856" s="58" t="n"/>
      <c r="AG856" s="53" t="n"/>
      <c r="AH856" s="58" t="n"/>
      <c r="AI856" s="58" t="n"/>
      <c r="AJ856" s="48" t="n"/>
    </row>
    <row r="857" outlineLevel="1">
      <c r="A857" s="43" t="n">
        <v>47089</v>
      </c>
      <c r="B857" s="44">
        <f>CHOOSE(WEEKDAY(A857,2),"pon","wt","śr","czw","pt","sob","ndz")</f>
        <v/>
      </c>
      <c r="C857" s="45">
        <f>A857-WEEKDAY(A857,2)+1</f>
        <v/>
      </c>
      <c r="D857" s="44">
        <f>YEAR(A857)&amp;"-"&amp;TEXT(MONTH(A857),"00")</f>
        <v/>
      </c>
      <c r="E857" s="46" t="n"/>
      <c r="F857" s="46" t="n"/>
      <c r="G857" s="47" t="n"/>
      <c r="H857" s="48" t="n"/>
      <c r="I857" s="49" t="n"/>
      <c r="J857" s="47" t="n"/>
      <c r="K857" s="50">
        <f>IF(AND(H857="",I857="",COUNTIF('Zmiany planu'!$C$4:$C$1000,$A857)=0),"",1+COUNTIF('Zmiany planu'!$C$4:$C$1000,$A857))</f>
        <v/>
      </c>
      <c r="L857" s="51">
        <f>IF(COUNTIF('Zmiany planu'!$C$4:$C$1000,$A857)=0,IF(H857="","",H857),INDEX('Zmiany planu'!$G$4:$G$1000,MATCH(INT($A857)&amp;"#"&amp;COUNTIF('Zmiany planu'!$C$4:$C$1000,$A857),'Zmiany planu'!$L$4:$L$1000,0))&amp;"")</f>
        <v/>
      </c>
      <c r="M857" s="52">
        <f>IF(COUNTIF('Zmiany planu'!$C$4:$C$1000,$A857)=0,IF(I857="","",I857),IF(INDEX('Zmiany planu'!$H$4:$H$1000,MATCH(INT($A857)&amp;"#"&amp;COUNTIF('Zmiany planu'!$C$4:$C$1000,$A857),'Zmiany planu'!$L$4:$L$1000,0))="",0,INDEX('Zmiany planu'!$H$4:$H$1000,MATCH(INT($A857)&amp;"#"&amp;COUNTIF('Zmiany planu'!$C$4:$C$1000,$A857),'Zmiany planu'!$L$4:$L$1000,0))))</f>
        <v/>
      </c>
      <c r="N857" s="53" t="n"/>
      <c r="O857" s="53" t="n"/>
      <c r="P857" s="54" t="n"/>
      <c r="Q857" s="55" t="n"/>
      <c r="R857" s="56">
        <f>IF(AND(N(P857)&gt;0,N(Q857)&gt;0),Q857/P857,"")</f>
        <v/>
      </c>
      <c r="S857" s="53" t="n"/>
      <c r="T857" s="53" t="n"/>
      <c r="U857" s="44">
        <f>IF(OR(N(S857)=0,N('Ustawienia'!$B$19)=0),"",IFERROR("Z"&amp;MATCH(S857,'Ustawienia'!$C$23:$C$27,1),"&lt;Z1"))</f>
        <v/>
      </c>
      <c r="V857" s="53" t="n"/>
      <c r="W857" s="44">
        <f>IF(AND(N(V857)&gt;0,N(Q857)&gt;0),ROUND(V857*Q857*1440,0),"")</f>
        <v/>
      </c>
      <c r="X857" s="53" t="n"/>
      <c r="Y857" s="53" t="n"/>
      <c r="Z857" s="53" t="n"/>
      <c r="AA857" s="57" t="n"/>
      <c r="AB857" s="53" t="n"/>
      <c r="AC857" s="58" t="n"/>
      <c r="AD857" s="57" t="n"/>
      <c r="AE857" s="53" t="n"/>
      <c r="AF857" s="58" t="n"/>
      <c r="AG857" s="53" t="n"/>
      <c r="AH857" s="58" t="n"/>
      <c r="AI857" s="58" t="n"/>
      <c r="AJ857" s="48" t="n"/>
    </row>
    <row r="858" outlineLevel="1">
      <c r="A858" s="59" t="n">
        <v>47090</v>
      </c>
      <c r="B858" s="60">
        <f>CHOOSE(WEEKDAY(A858,2),"pon","wt","śr","czw","pt","sob","ndz")</f>
        <v/>
      </c>
      <c r="C858" s="61">
        <f>A858-WEEKDAY(A858,2)+1</f>
        <v/>
      </c>
      <c r="D858" s="60">
        <f>YEAR(A858)&amp;"-"&amp;TEXT(MONTH(A858),"00")</f>
        <v/>
      </c>
      <c r="E858" s="62">
        <f>SUMIFS($M$4:$M$1200,$C$4:$C$1200,$C858)</f>
        <v/>
      </c>
      <c r="F858" s="62">
        <f>SUMIFS($P$4:$P$1200,$C$4:$C$1200,$C858)</f>
        <v/>
      </c>
      <c r="G858" s="63" t="n"/>
      <c r="H858" s="64" t="n"/>
      <c r="I858" s="65" t="n"/>
      <c r="J858" s="63" t="n"/>
      <c r="K858" s="66">
        <f>IF(AND(H858="",I858="",COUNTIF('Zmiany planu'!$C$4:$C$1000,$A858)=0),"",1+COUNTIF('Zmiany planu'!$C$4:$C$1000,$A858))</f>
        <v/>
      </c>
      <c r="L858" s="67">
        <f>IF(COUNTIF('Zmiany planu'!$C$4:$C$1000,$A858)=0,IF(H858="","",H858),INDEX('Zmiany planu'!$G$4:$G$1000,MATCH(INT($A858)&amp;"#"&amp;COUNTIF('Zmiany planu'!$C$4:$C$1000,$A858),'Zmiany planu'!$L$4:$L$1000,0))&amp;"")</f>
        <v/>
      </c>
      <c r="M858" s="68">
        <f>IF(COUNTIF('Zmiany planu'!$C$4:$C$1000,$A858)=0,IF(I858="","",I858),IF(INDEX('Zmiany planu'!$H$4:$H$1000,MATCH(INT($A858)&amp;"#"&amp;COUNTIF('Zmiany planu'!$C$4:$C$1000,$A858),'Zmiany planu'!$L$4:$L$1000,0))="",0,INDEX('Zmiany planu'!$H$4:$H$1000,MATCH(INT($A858)&amp;"#"&amp;COUNTIF('Zmiany planu'!$C$4:$C$1000,$A858),'Zmiany planu'!$L$4:$L$1000,0))))</f>
        <v/>
      </c>
      <c r="N858" s="69" t="n"/>
      <c r="O858" s="69" t="n"/>
      <c r="P858" s="70" t="n"/>
      <c r="Q858" s="71" t="n"/>
      <c r="R858" s="72">
        <f>IF(AND(N(P858)&gt;0,N(Q858)&gt;0),Q858/P858,"")</f>
        <v/>
      </c>
      <c r="S858" s="69" t="n"/>
      <c r="T858" s="69" t="n"/>
      <c r="U858" s="60">
        <f>IF(OR(N(S858)=0,N('Ustawienia'!$B$19)=0),"",IFERROR("Z"&amp;MATCH(S858,'Ustawienia'!$C$23:$C$27,1),"&lt;Z1"))</f>
        <v/>
      </c>
      <c r="V858" s="69" t="n"/>
      <c r="W858" s="60">
        <f>IF(AND(N(V858)&gt;0,N(Q858)&gt;0),ROUND(V858*Q858*1440,0),"")</f>
        <v/>
      </c>
      <c r="X858" s="69" t="n"/>
      <c r="Y858" s="69" t="n"/>
      <c r="Z858" s="69" t="n"/>
      <c r="AA858" s="73" t="n"/>
      <c r="AB858" s="69" t="n"/>
      <c r="AC858" s="74" t="n"/>
      <c r="AD858" s="73" t="n"/>
      <c r="AE858" s="69" t="n"/>
      <c r="AF858" s="74" t="n"/>
      <c r="AG858" s="69" t="n"/>
      <c r="AH858" s="74" t="n"/>
      <c r="AI858" s="74" t="n"/>
      <c r="AJ858" s="64" t="n"/>
    </row>
    <row r="859" outlineLevel="1">
      <c r="A859" s="43" t="n">
        <v>47091</v>
      </c>
      <c r="B859" s="44">
        <f>CHOOSE(WEEKDAY(A859,2),"pon","wt","śr","czw","pt","sob","ndz")</f>
        <v/>
      </c>
      <c r="C859" s="45">
        <f>A859-WEEKDAY(A859,2)+1</f>
        <v/>
      </c>
      <c r="D859" s="44">
        <f>YEAR(A859)&amp;"-"&amp;TEXT(MONTH(A859),"00")</f>
        <v/>
      </c>
      <c r="E859" s="46" t="n"/>
      <c r="F859" s="46" t="n"/>
      <c r="G859" s="47" t="n"/>
      <c r="H859" s="48" t="n"/>
      <c r="I859" s="49" t="n"/>
      <c r="J859" s="47" t="n"/>
      <c r="K859" s="50">
        <f>IF(AND(H859="",I859="",COUNTIF('Zmiany planu'!$C$4:$C$1000,$A859)=0),"",1+COUNTIF('Zmiany planu'!$C$4:$C$1000,$A859))</f>
        <v/>
      </c>
      <c r="L859" s="51">
        <f>IF(COUNTIF('Zmiany planu'!$C$4:$C$1000,$A859)=0,IF(H859="","",H859),INDEX('Zmiany planu'!$G$4:$G$1000,MATCH(INT($A859)&amp;"#"&amp;COUNTIF('Zmiany planu'!$C$4:$C$1000,$A859),'Zmiany planu'!$L$4:$L$1000,0))&amp;"")</f>
        <v/>
      </c>
      <c r="M859" s="52">
        <f>IF(COUNTIF('Zmiany planu'!$C$4:$C$1000,$A859)=0,IF(I859="","",I859),IF(INDEX('Zmiany planu'!$H$4:$H$1000,MATCH(INT($A859)&amp;"#"&amp;COUNTIF('Zmiany planu'!$C$4:$C$1000,$A859),'Zmiany planu'!$L$4:$L$1000,0))="",0,INDEX('Zmiany planu'!$H$4:$H$1000,MATCH(INT($A859)&amp;"#"&amp;COUNTIF('Zmiany planu'!$C$4:$C$1000,$A859),'Zmiany planu'!$L$4:$L$1000,0))))</f>
        <v/>
      </c>
      <c r="N859" s="53" t="n"/>
      <c r="O859" s="53" t="n"/>
      <c r="P859" s="54" t="n"/>
      <c r="Q859" s="55" t="n"/>
      <c r="R859" s="56">
        <f>IF(AND(N(P859)&gt;0,N(Q859)&gt;0),Q859/P859,"")</f>
        <v/>
      </c>
      <c r="S859" s="53" t="n"/>
      <c r="T859" s="53" t="n"/>
      <c r="U859" s="44">
        <f>IF(OR(N(S859)=0,N('Ustawienia'!$B$19)=0),"",IFERROR("Z"&amp;MATCH(S859,'Ustawienia'!$C$23:$C$27,1),"&lt;Z1"))</f>
        <v/>
      </c>
      <c r="V859" s="53" t="n"/>
      <c r="W859" s="44">
        <f>IF(AND(N(V859)&gt;0,N(Q859)&gt;0),ROUND(V859*Q859*1440,0),"")</f>
        <v/>
      </c>
      <c r="X859" s="53" t="n"/>
      <c r="Y859" s="53" t="n"/>
      <c r="Z859" s="53" t="n"/>
      <c r="AA859" s="57" t="n"/>
      <c r="AB859" s="53" t="n"/>
      <c r="AC859" s="58" t="n"/>
      <c r="AD859" s="57" t="n"/>
      <c r="AE859" s="53" t="n"/>
      <c r="AF859" s="58" t="n"/>
      <c r="AG859" s="53" t="n"/>
      <c r="AH859" s="58" t="n"/>
      <c r="AI859" s="58" t="n"/>
      <c r="AJ859" s="48" t="n"/>
    </row>
    <row r="860" outlineLevel="1">
      <c r="A860" s="43" t="n">
        <v>47092</v>
      </c>
      <c r="B860" s="44">
        <f>CHOOSE(WEEKDAY(A860,2),"pon","wt","śr","czw","pt","sob","ndz")</f>
        <v/>
      </c>
      <c r="C860" s="45">
        <f>A860-WEEKDAY(A860,2)+1</f>
        <v/>
      </c>
      <c r="D860" s="44">
        <f>YEAR(A860)&amp;"-"&amp;TEXT(MONTH(A860),"00")</f>
        <v/>
      </c>
      <c r="E860" s="46" t="n"/>
      <c r="F860" s="46" t="n"/>
      <c r="G860" s="47" t="n"/>
      <c r="H860" s="48" t="n"/>
      <c r="I860" s="49" t="n"/>
      <c r="J860" s="47" t="n"/>
      <c r="K860" s="50">
        <f>IF(AND(H860="",I860="",COUNTIF('Zmiany planu'!$C$4:$C$1000,$A860)=0),"",1+COUNTIF('Zmiany planu'!$C$4:$C$1000,$A860))</f>
        <v/>
      </c>
      <c r="L860" s="51">
        <f>IF(COUNTIF('Zmiany planu'!$C$4:$C$1000,$A860)=0,IF(H860="","",H860),INDEX('Zmiany planu'!$G$4:$G$1000,MATCH(INT($A860)&amp;"#"&amp;COUNTIF('Zmiany planu'!$C$4:$C$1000,$A860),'Zmiany planu'!$L$4:$L$1000,0))&amp;"")</f>
        <v/>
      </c>
      <c r="M860" s="52">
        <f>IF(COUNTIF('Zmiany planu'!$C$4:$C$1000,$A860)=0,IF(I860="","",I860),IF(INDEX('Zmiany planu'!$H$4:$H$1000,MATCH(INT($A860)&amp;"#"&amp;COUNTIF('Zmiany planu'!$C$4:$C$1000,$A860),'Zmiany planu'!$L$4:$L$1000,0))="",0,INDEX('Zmiany planu'!$H$4:$H$1000,MATCH(INT($A860)&amp;"#"&amp;COUNTIF('Zmiany planu'!$C$4:$C$1000,$A860),'Zmiany planu'!$L$4:$L$1000,0))))</f>
        <v/>
      </c>
      <c r="N860" s="53" t="n"/>
      <c r="O860" s="53" t="n"/>
      <c r="P860" s="54" t="n"/>
      <c r="Q860" s="55" t="n"/>
      <c r="R860" s="56">
        <f>IF(AND(N(P860)&gt;0,N(Q860)&gt;0),Q860/P860,"")</f>
        <v/>
      </c>
      <c r="S860" s="53" t="n"/>
      <c r="T860" s="53" t="n"/>
      <c r="U860" s="44">
        <f>IF(OR(N(S860)=0,N('Ustawienia'!$B$19)=0),"",IFERROR("Z"&amp;MATCH(S860,'Ustawienia'!$C$23:$C$27,1),"&lt;Z1"))</f>
        <v/>
      </c>
      <c r="V860" s="53" t="n"/>
      <c r="W860" s="44">
        <f>IF(AND(N(V860)&gt;0,N(Q860)&gt;0),ROUND(V860*Q860*1440,0),"")</f>
        <v/>
      </c>
      <c r="X860" s="53" t="n"/>
      <c r="Y860" s="53" t="n"/>
      <c r="Z860" s="53" t="n"/>
      <c r="AA860" s="57" t="n"/>
      <c r="AB860" s="53" t="n"/>
      <c r="AC860" s="58" t="n"/>
      <c r="AD860" s="57" t="n"/>
      <c r="AE860" s="53" t="n"/>
      <c r="AF860" s="58" t="n"/>
      <c r="AG860" s="53" t="n"/>
      <c r="AH860" s="58" t="n"/>
      <c r="AI860" s="58" t="n"/>
      <c r="AJ860" s="48" t="n"/>
    </row>
    <row r="861" outlineLevel="1">
      <c r="A861" s="43" t="n">
        <v>47093</v>
      </c>
      <c r="B861" s="44">
        <f>CHOOSE(WEEKDAY(A861,2),"pon","wt","śr","czw","pt","sob","ndz")</f>
        <v/>
      </c>
      <c r="C861" s="45">
        <f>A861-WEEKDAY(A861,2)+1</f>
        <v/>
      </c>
      <c r="D861" s="44">
        <f>YEAR(A861)&amp;"-"&amp;TEXT(MONTH(A861),"00")</f>
        <v/>
      </c>
      <c r="E861" s="46" t="n"/>
      <c r="F861" s="46" t="n"/>
      <c r="G861" s="47" t="n"/>
      <c r="H861" s="48" t="n"/>
      <c r="I861" s="49" t="n"/>
      <c r="J861" s="47" t="n"/>
      <c r="K861" s="50">
        <f>IF(AND(H861="",I861="",COUNTIF('Zmiany planu'!$C$4:$C$1000,$A861)=0),"",1+COUNTIF('Zmiany planu'!$C$4:$C$1000,$A861))</f>
        <v/>
      </c>
      <c r="L861" s="51">
        <f>IF(COUNTIF('Zmiany planu'!$C$4:$C$1000,$A861)=0,IF(H861="","",H861),INDEX('Zmiany planu'!$G$4:$G$1000,MATCH(INT($A861)&amp;"#"&amp;COUNTIF('Zmiany planu'!$C$4:$C$1000,$A861),'Zmiany planu'!$L$4:$L$1000,0))&amp;"")</f>
        <v/>
      </c>
      <c r="M861" s="52">
        <f>IF(COUNTIF('Zmiany planu'!$C$4:$C$1000,$A861)=0,IF(I861="","",I861),IF(INDEX('Zmiany planu'!$H$4:$H$1000,MATCH(INT($A861)&amp;"#"&amp;COUNTIF('Zmiany planu'!$C$4:$C$1000,$A861),'Zmiany planu'!$L$4:$L$1000,0))="",0,INDEX('Zmiany planu'!$H$4:$H$1000,MATCH(INT($A861)&amp;"#"&amp;COUNTIF('Zmiany planu'!$C$4:$C$1000,$A861),'Zmiany planu'!$L$4:$L$1000,0))))</f>
        <v/>
      </c>
      <c r="N861" s="53" t="n"/>
      <c r="O861" s="53" t="n"/>
      <c r="P861" s="54" t="n"/>
      <c r="Q861" s="55" t="n"/>
      <c r="R861" s="56">
        <f>IF(AND(N(P861)&gt;0,N(Q861)&gt;0),Q861/P861,"")</f>
        <v/>
      </c>
      <c r="S861" s="53" t="n"/>
      <c r="T861" s="53" t="n"/>
      <c r="U861" s="44">
        <f>IF(OR(N(S861)=0,N('Ustawienia'!$B$19)=0),"",IFERROR("Z"&amp;MATCH(S861,'Ustawienia'!$C$23:$C$27,1),"&lt;Z1"))</f>
        <v/>
      </c>
      <c r="V861" s="53" t="n"/>
      <c r="W861" s="44">
        <f>IF(AND(N(V861)&gt;0,N(Q861)&gt;0),ROUND(V861*Q861*1440,0),"")</f>
        <v/>
      </c>
      <c r="X861" s="53" t="n"/>
      <c r="Y861" s="53" t="n"/>
      <c r="Z861" s="53" t="n"/>
      <c r="AA861" s="57" t="n"/>
      <c r="AB861" s="53" t="n"/>
      <c r="AC861" s="58" t="n"/>
      <c r="AD861" s="57" t="n"/>
      <c r="AE861" s="53" t="n"/>
      <c r="AF861" s="58" t="n"/>
      <c r="AG861" s="53" t="n"/>
      <c r="AH861" s="58" t="n"/>
      <c r="AI861" s="58" t="n"/>
      <c r="AJ861" s="48" t="n"/>
    </row>
    <row r="862" outlineLevel="1">
      <c r="A862" s="43" t="n">
        <v>47094</v>
      </c>
      <c r="B862" s="44">
        <f>CHOOSE(WEEKDAY(A862,2),"pon","wt","śr","czw","pt","sob","ndz")</f>
        <v/>
      </c>
      <c r="C862" s="45">
        <f>A862-WEEKDAY(A862,2)+1</f>
        <v/>
      </c>
      <c r="D862" s="44">
        <f>YEAR(A862)&amp;"-"&amp;TEXT(MONTH(A862),"00")</f>
        <v/>
      </c>
      <c r="E862" s="46" t="n"/>
      <c r="F862" s="46" t="n"/>
      <c r="G862" s="47" t="n"/>
      <c r="H862" s="48" t="n"/>
      <c r="I862" s="49" t="n"/>
      <c r="J862" s="47" t="n"/>
      <c r="K862" s="50">
        <f>IF(AND(H862="",I862="",COUNTIF('Zmiany planu'!$C$4:$C$1000,$A862)=0),"",1+COUNTIF('Zmiany planu'!$C$4:$C$1000,$A862))</f>
        <v/>
      </c>
      <c r="L862" s="51">
        <f>IF(COUNTIF('Zmiany planu'!$C$4:$C$1000,$A862)=0,IF(H862="","",H862),INDEX('Zmiany planu'!$G$4:$G$1000,MATCH(INT($A862)&amp;"#"&amp;COUNTIF('Zmiany planu'!$C$4:$C$1000,$A862),'Zmiany planu'!$L$4:$L$1000,0))&amp;"")</f>
        <v/>
      </c>
      <c r="M862" s="52">
        <f>IF(COUNTIF('Zmiany planu'!$C$4:$C$1000,$A862)=0,IF(I862="","",I862),IF(INDEX('Zmiany planu'!$H$4:$H$1000,MATCH(INT($A862)&amp;"#"&amp;COUNTIF('Zmiany planu'!$C$4:$C$1000,$A862),'Zmiany planu'!$L$4:$L$1000,0))="",0,INDEX('Zmiany planu'!$H$4:$H$1000,MATCH(INT($A862)&amp;"#"&amp;COUNTIF('Zmiany planu'!$C$4:$C$1000,$A862),'Zmiany planu'!$L$4:$L$1000,0))))</f>
        <v/>
      </c>
      <c r="N862" s="53" t="n"/>
      <c r="O862" s="53" t="n"/>
      <c r="P862" s="54" t="n"/>
      <c r="Q862" s="55" t="n"/>
      <c r="R862" s="56">
        <f>IF(AND(N(P862)&gt;0,N(Q862)&gt;0),Q862/P862,"")</f>
        <v/>
      </c>
      <c r="S862" s="53" t="n"/>
      <c r="T862" s="53" t="n"/>
      <c r="U862" s="44">
        <f>IF(OR(N(S862)=0,N('Ustawienia'!$B$19)=0),"",IFERROR("Z"&amp;MATCH(S862,'Ustawienia'!$C$23:$C$27,1),"&lt;Z1"))</f>
        <v/>
      </c>
      <c r="V862" s="53" t="n"/>
      <c r="W862" s="44">
        <f>IF(AND(N(V862)&gt;0,N(Q862)&gt;0),ROUND(V862*Q862*1440,0),"")</f>
        <v/>
      </c>
      <c r="X862" s="53" t="n"/>
      <c r="Y862" s="53" t="n"/>
      <c r="Z862" s="53" t="n"/>
      <c r="AA862" s="57" t="n"/>
      <c r="AB862" s="53" t="n"/>
      <c r="AC862" s="58" t="n"/>
      <c r="AD862" s="57" t="n"/>
      <c r="AE862" s="53" t="n"/>
      <c r="AF862" s="58" t="n"/>
      <c r="AG862" s="53" t="n"/>
      <c r="AH862" s="58" t="n"/>
      <c r="AI862" s="58" t="n"/>
      <c r="AJ862" s="48" t="n"/>
    </row>
    <row r="863" outlineLevel="1">
      <c r="A863" s="43" t="n">
        <v>47095</v>
      </c>
      <c r="B863" s="44">
        <f>CHOOSE(WEEKDAY(A863,2),"pon","wt","śr","czw","pt","sob","ndz")</f>
        <v/>
      </c>
      <c r="C863" s="45">
        <f>A863-WEEKDAY(A863,2)+1</f>
        <v/>
      </c>
      <c r="D863" s="44">
        <f>YEAR(A863)&amp;"-"&amp;TEXT(MONTH(A863),"00")</f>
        <v/>
      </c>
      <c r="E863" s="46" t="n"/>
      <c r="F863" s="46" t="n"/>
      <c r="G863" s="47" t="n"/>
      <c r="H863" s="48" t="n"/>
      <c r="I863" s="49" t="n"/>
      <c r="J863" s="47" t="n"/>
      <c r="K863" s="50">
        <f>IF(AND(H863="",I863="",COUNTIF('Zmiany planu'!$C$4:$C$1000,$A863)=0),"",1+COUNTIF('Zmiany planu'!$C$4:$C$1000,$A863))</f>
        <v/>
      </c>
      <c r="L863" s="51">
        <f>IF(COUNTIF('Zmiany planu'!$C$4:$C$1000,$A863)=0,IF(H863="","",H863),INDEX('Zmiany planu'!$G$4:$G$1000,MATCH(INT($A863)&amp;"#"&amp;COUNTIF('Zmiany planu'!$C$4:$C$1000,$A863),'Zmiany planu'!$L$4:$L$1000,0))&amp;"")</f>
        <v/>
      </c>
      <c r="M863" s="52">
        <f>IF(COUNTIF('Zmiany planu'!$C$4:$C$1000,$A863)=0,IF(I863="","",I863),IF(INDEX('Zmiany planu'!$H$4:$H$1000,MATCH(INT($A863)&amp;"#"&amp;COUNTIF('Zmiany planu'!$C$4:$C$1000,$A863),'Zmiany planu'!$L$4:$L$1000,0))="",0,INDEX('Zmiany planu'!$H$4:$H$1000,MATCH(INT($A863)&amp;"#"&amp;COUNTIF('Zmiany planu'!$C$4:$C$1000,$A863),'Zmiany planu'!$L$4:$L$1000,0))))</f>
        <v/>
      </c>
      <c r="N863" s="53" t="n"/>
      <c r="O863" s="53" t="n"/>
      <c r="P863" s="54" t="n"/>
      <c r="Q863" s="55" t="n"/>
      <c r="R863" s="56">
        <f>IF(AND(N(P863)&gt;0,N(Q863)&gt;0),Q863/P863,"")</f>
        <v/>
      </c>
      <c r="S863" s="53" t="n"/>
      <c r="T863" s="53" t="n"/>
      <c r="U863" s="44">
        <f>IF(OR(N(S863)=0,N('Ustawienia'!$B$19)=0),"",IFERROR("Z"&amp;MATCH(S863,'Ustawienia'!$C$23:$C$27,1),"&lt;Z1"))</f>
        <v/>
      </c>
      <c r="V863" s="53" t="n"/>
      <c r="W863" s="44">
        <f>IF(AND(N(V863)&gt;0,N(Q863)&gt;0),ROUND(V863*Q863*1440,0),"")</f>
        <v/>
      </c>
      <c r="X863" s="53" t="n"/>
      <c r="Y863" s="53" t="n"/>
      <c r="Z863" s="53" t="n"/>
      <c r="AA863" s="57" t="n"/>
      <c r="AB863" s="53" t="n"/>
      <c r="AC863" s="58" t="n"/>
      <c r="AD863" s="57" t="n"/>
      <c r="AE863" s="53" t="n"/>
      <c r="AF863" s="58" t="n"/>
      <c r="AG863" s="53" t="n"/>
      <c r="AH863" s="58" t="n"/>
      <c r="AI863" s="58" t="n"/>
      <c r="AJ863" s="48" t="n"/>
    </row>
    <row r="864" outlineLevel="1">
      <c r="A864" s="43" t="n">
        <v>47096</v>
      </c>
      <c r="B864" s="44">
        <f>CHOOSE(WEEKDAY(A864,2),"pon","wt","śr","czw","pt","sob","ndz")</f>
        <v/>
      </c>
      <c r="C864" s="45">
        <f>A864-WEEKDAY(A864,2)+1</f>
        <v/>
      </c>
      <c r="D864" s="44">
        <f>YEAR(A864)&amp;"-"&amp;TEXT(MONTH(A864),"00")</f>
        <v/>
      </c>
      <c r="E864" s="46" t="n"/>
      <c r="F864" s="46" t="n"/>
      <c r="G864" s="47" t="n"/>
      <c r="H864" s="48" t="n"/>
      <c r="I864" s="49" t="n"/>
      <c r="J864" s="47" t="n"/>
      <c r="K864" s="50">
        <f>IF(AND(H864="",I864="",COUNTIF('Zmiany planu'!$C$4:$C$1000,$A864)=0),"",1+COUNTIF('Zmiany planu'!$C$4:$C$1000,$A864))</f>
        <v/>
      </c>
      <c r="L864" s="51">
        <f>IF(COUNTIF('Zmiany planu'!$C$4:$C$1000,$A864)=0,IF(H864="","",H864),INDEX('Zmiany planu'!$G$4:$G$1000,MATCH(INT($A864)&amp;"#"&amp;COUNTIF('Zmiany planu'!$C$4:$C$1000,$A864),'Zmiany planu'!$L$4:$L$1000,0))&amp;"")</f>
        <v/>
      </c>
      <c r="M864" s="52">
        <f>IF(COUNTIF('Zmiany planu'!$C$4:$C$1000,$A864)=0,IF(I864="","",I864),IF(INDEX('Zmiany planu'!$H$4:$H$1000,MATCH(INT($A864)&amp;"#"&amp;COUNTIF('Zmiany planu'!$C$4:$C$1000,$A864),'Zmiany planu'!$L$4:$L$1000,0))="",0,INDEX('Zmiany planu'!$H$4:$H$1000,MATCH(INT($A864)&amp;"#"&amp;COUNTIF('Zmiany planu'!$C$4:$C$1000,$A864),'Zmiany planu'!$L$4:$L$1000,0))))</f>
        <v/>
      </c>
      <c r="N864" s="53" t="n"/>
      <c r="O864" s="53" t="n"/>
      <c r="P864" s="54" t="n"/>
      <c r="Q864" s="55" t="n"/>
      <c r="R864" s="56">
        <f>IF(AND(N(P864)&gt;0,N(Q864)&gt;0),Q864/P864,"")</f>
        <v/>
      </c>
      <c r="S864" s="53" t="n"/>
      <c r="T864" s="53" t="n"/>
      <c r="U864" s="44">
        <f>IF(OR(N(S864)=0,N('Ustawienia'!$B$19)=0),"",IFERROR("Z"&amp;MATCH(S864,'Ustawienia'!$C$23:$C$27,1),"&lt;Z1"))</f>
        <v/>
      </c>
      <c r="V864" s="53" t="n"/>
      <c r="W864" s="44">
        <f>IF(AND(N(V864)&gt;0,N(Q864)&gt;0),ROUND(V864*Q864*1440,0),"")</f>
        <v/>
      </c>
      <c r="X864" s="53" t="n"/>
      <c r="Y864" s="53" t="n"/>
      <c r="Z864" s="53" t="n"/>
      <c r="AA864" s="57" t="n"/>
      <c r="AB864" s="53" t="n"/>
      <c r="AC864" s="58" t="n"/>
      <c r="AD864" s="57" t="n"/>
      <c r="AE864" s="53" t="n"/>
      <c r="AF864" s="58" t="n"/>
      <c r="AG864" s="53" t="n"/>
      <c r="AH864" s="58" t="n"/>
      <c r="AI864" s="58" t="n"/>
      <c r="AJ864" s="48" t="n"/>
    </row>
    <row r="865" outlineLevel="1">
      <c r="A865" s="59" t="n">
        <v>47097</v>
      </c>
      <c r="B865" s="60">
        <f>CHOOSE(WEEKDAY(A865,2),"pon","wt","śr","czw","pt","sob","ndz")</f>
        <v/>
      </c>
      <c r="C865" s="61">
        <f>A865-WEEKDAY(A865,2)+1</f>
        <v/>
      </c>
      <c r="D865" s="60">
        <f>YEAR(A865)&amp;"-"&amp;TEXT(MONTH(A865),"00")</f>
        <v/>
      </c>
      <c r="E865" s="62">
        <f>SUMIFS($M$4:$M$1200,$C$4:$C$1200,$C865)</f>
        <v/>
      </c>
      <c r="F865" s="62">
        <f>SUMIFS($P$4:$P$1200,$C$4:$C$1200,$C865)</f>
        <v/>
      </c>
      <c r="G865" s="63" t="n"/>
      <c r="H865" s="64" t="n"/>
      <c r="I865" s="65" t="n"/>
      <c r="J865" s="63" t="n"/>
      <c r="K865" s="66">
        <f>IF(AND(H865="",I865="",COUNTIF('Zmiany planu'!$C$4:$C$1000,$A865)=0),"",1+COUNTIF('Zmiany planu'!$C$4:$C$1000,$A865))</f>
        <v/>
      </c>
      <c r="L865" s="67">
        <f>IF(COUNTIF('Zmiany planu'!$C$4:$C$1000,$A865)=0,IF(H865="","",H865),INDEX('Zmiany planu'!$G$4:$G$1000,MATCH(INT($A865)&amp;"#"&amp;COUNTIF('Zmiany planu'!$C$4:$C$1000,$A865),'Zmiany planu'!$L$4:$L$1000,0))&amp;"")</f>
        <v/>
      </c>
      <c r="M865" s="68">
        <f>IF(COUNTIF('Zmiany planu'!$C$4:$C$1000,$A865)=0,IF(I865="","",I865),IF(INDEX('Zmiany planu'!$H$4:$H$1000,MATCH(INT($A865)&amp;"#"&amp;COUNTIF('Zmiany planu'!$C$4:$C$1000,$A865),'Zmiany planu'!$L$4:$L$1000,0))="",0,INDEX('Zmiany planu'!$H$4:$H$1000,MATCH(INT($A865)&amp;"#"&amp;COUNTIF('Zmiany planu'!$C$4:$C$1000,$A865),'Zmiany planu'!$L$4:$L$1000,0))))</f>
        <v/>
      </c>
      <c r="N865" s="69" t="n"/>
      <c r="O865" s="69" t="n"/>
      <c r="P865" s="70" t="n"/>
      <c r="Q865" s="71" t="n"/>
      <c r="R865" s="72">
        <f>IF(AND(N(P865)&gt;0,N(Q865)&gt;0),Q865/P865,"")</f>
        <v/>
      </c>
      <c r="S865" s="69" t="n"/>
      <c r="T865" s="69" t="n"/>
      <c r="U865" s="60">
        <f>IF(OR(N(S865)=0,N('Ustawienia'!$B$19)=0),"",IFERROR("Z"&amp;MATCH(S865,'Ustawienia'!$C$23:$C$27,1),"&lt;Z1"))</f>
        <v/>
      </c>
      <c r="V865" s="69" t="n"/>
      <c r="W865" s="60">
        <f>IF(AND(N(V865)&gt;0,N(Q865)&gt;0),ROUND(V865*Q865*1440,0),"")</f>
        <v/>
      </c>
      <c r="X865" s="69" t="n"/>
      <c r="Y865" s="69" t="n"/>
      <c r="Z865" s="69" t="n"/>
      <c r="AA865" s="73" t="n"/>
      <c r="AB865" s="69" t="n"/>
      <c r="AC865" s="74" t="n"/>
      <c r="AD865" s="73" t="n"/>
      <c r="AE865" s="69" t="n"/>
      <c r="AF865" s="74" t="n"/>
      <c r="AG865" s="69" t="n"/>
      <c r="AH865" s="74" t="n"/>
      <c r="AI865" s="74" t="n"/>
      <c r="AJ865" s="64" t="n"/>
    </row>
    <row r="866" outlineLevel="1">
      <c r="A866" s="43" t="n">
        <v>47098</v>
      </c>
      <c r="B866" s="44">
        <f>CHOOSE(WEEKDAY(A866,2),"pon","wt","śr","czw","pt","sob","ndz")</f>
        <v/>
      </c>
      <c r="C866" s="45">
        <f>A866-WEEKDAY(A866,2)+1</f>
        <v/>
      </c>
      <c r="D866" s="44">
        <f>YEAR(A866)&amp;"-"&amp;TEXT(MONTH(A866),"00")</f>
        <v/>
      </c>
      <c r="E866" s="46" t="n"/>
      <c r="F866" s="46" t="n"/>
      <c r="G866" s="47" t="n"/>
      <c r="H866" s="48" t="n"/>
      <c r="I866" s="49" t="n"/>
      <c r="J866" s="47" t="n"/>
      <c r="K866" s="50">
        <f>IF(AND(H866="",I866="",COUNTIF('Zmiany planu'!$C$4:$C$1000,$A866)=0),"",1+COUNTIF('Zmiany planu'!$C$4:$C$1000,$A866))</f>
        <v/>
      </c>
      <c r="L866" s="51">
        <f>IF(COUNTIF('Zmiany planu'!$C$4:$C$1000,$A866)=0,IF(H866="","",H866),INDEX('Zmiany planu'!$G$4:$G$1000,MATCH(INT($A866)&amp;"#"&amp;COUNTIF('Zmiany planu'!$C$4:$C$1000,$A866),'Zmiany planu'!$L$4:$L$1000,0))&amp;"")</f>
        <v/>
      </c>
      <c r="M866" s="52">
        <f>IF(COUNTIF('Zmiany planu'!$C$4:$C$1000,$A866)=0,IF(I866="","",I866),IF(INDEX('Zmiany planu'!$H$4:$H$1000,MATCH(INT($A866)&amp;"#"&amp;COUNTIF('Zmiany planu'!$C$4:$C$1000,$A866),'Zmiany planu'!$L$4:$L$1000,0))="",0,INDEX('Zmiany planu'!$H$4:$H$1000,MATCH(INT($A866)&amp;"#"&amp;COUNTIF('Zmiany planu'!$C$4:$C$1000,$A866),'Zmiany planu'!$L$4:$L$1000,0))))</f>
        <v/>
      </c>
      <c r="N866" s="53" t="n"/>
      <c r="O866" s="53" t="n"/>
      <c r="P866" s="54" t="n"/>
      <c r="Q866" s="55" t="n"/>
      <c r="R866" s="56">
        <f>IF(AND(N(P866)&gt;0,N(Q866)&gt;0),Q866/P866,"")</f>
        <v/>
      </c>
      <c r="S866" s="53" t="n"/>
      <c r="T866" s="53" t="n"/>
      <c r="U866" s="44">
        <f>IF(OR(N(S866)=0,N('Ustawienia'!$B$19)=0),"",IFERROR("Z"&amp;MATCH(S866,'Ustawienia'!$C$23:$C$27,1),"&lt;Z1"))</f>
        <v/>
      </c>
      <c r="V866" s="53" t="n"/>
      <c r="W866" s="44">
        <f>IF(AND(N(V866)&gt;0,N(Q866)&gt;0),ROUND(V866*Q866*1440,0),"")</f>
        <v/>
      </c>
      <c r="X866" s="53" t="n"/>
      <c r="Y866" s="53" t="n"/>
      <c r="Z866" s="53" t="n"/>
      <c r="AA866" s="57" t="n"/>
      <c r="AB866" s="53" t="n"/>
      <c r="AC866" s="58" t="n"/>
      <c r="AD866" s="57" t="n"/>
      <c r="AE866" s="53" t="n"/>
      <c r="AF866" s="58" t="n"/>
      <c r="AG866" s="53" t="n"/>
      <c r="AH866" s="58" t="n"/>
      <c r="AI866" s="58" t="n"/>
      <c r="AJ866" s="48" t="n"/>
    </row>
    <row r="867" outlineLevel="1">
      <c r="A867" s="43" t="n">
        <v>47099</v>
      </c>
      <c r="B867" s="44">
        <f>CHOOSE(WEEKDAY(A867,2),"pon","wt","śr","czw","pt","sob","ndz")</f>
        <v/>
      </c>
      <c r="C867" s="45">
        <f>A867-WEEKDAY(A867,2)+1</f>
        <v/>
      </c>
      <c r="D867" s="44">
        <f>YEAR(A867)&amp;"-"&amp;TEXT(MONTH(A867),"00")</f>
        <v/>
      </c>
      <c r="E867" s="46" t="n"/>
      <c r="F867" s="46" t="n"/>
      <c r="G867" s="47" t="n"/>
      <c r="H867" s="48" t="n"/>
      <c r="I867" s="49" t="n"/>
      <c r="J867" s="47" t="n"/>
      <c r="K867" s="50">
        <f>IF(AND(H867="",I867="",COUNTIF('Zmiany planu'!$C$4:$C$1000,$A867)=0),"",1+COUNTIF('Zmiany planu'!$C$4:$C$1000,$A867))</f>
        <v/>
      </c>
      <c r="L867" s="51">
        <f>IF(COUNTIF('Zmiany planu'!$C$4:$C$1000,$A867)=0,IF(H867="","",H867),INDEX('Zmiany planu'!$G$4:$G$1000,MATCH(INT($A867)&amp;"#"&amp;COUNTIF('Zmiany planu'!$C$4:$C$1000,$A867),'Zmiany planu'!$L$4:$L$1000,0))&amp;"")</f>
        <v/>
      </c>
      <c r="M867" s="52">
        <f>IF(COUNTIF('Zmiany planu'!$C$4:$C$1000,$A867)=0,IF(I867="","",I867),IF(INDEX('Zmiany planu'!$H$4:$H$1000,MATCH(INT($A867)&amp;"#"&amp;COUNTIF('Zmiany planu'!$C$4:$C$1000,$A867),'Zmiany planu'!$L$4:$L$1000,0))="",0,INDEX('Zmiany planu'!$H$4:$H$1000,MATCH(INT($A867)&amp;"#"&amp;COUNTIF('Zmiany planu'!$C$4:$C$1000,$A867),'Zmiany planu'!$L$4:$L$1000,0))))</f>
        <v/>
      </c>
      <c r="N867" s="53" t="n"/>
      <c r="O867" s="53" t="n"/>
      <c r="P867" s="54" t="n"/>
      <c r="Q867" s="55" t="n"/>
      <c r="R867" s="56">
        <f>IF(AND(N(P867)&gt;0,N(Q867)&gt;0),Q867/P867,"")</f>
        <v/>
      </c>
      <c r="S867" s="53" t="n"/>
      <c r="T867" s="53" t="n"/>
      <c r="U867" s="44">
        <f>IF(OR(N(S867)=0,N('Ustawienia'!$B$19)=0),"",IFERROR("Z"&amp;MATCH(S867,'Ustawienia'!$C$23:$C$27,1),"&lt;Z1"))</f>
        <v/>
      </c>
      <c r="V867" s="53" t="n"/>
      <c r="W867" s="44">
        <f>IF(AND(N(V867)&gt;0,N(Q867)&gt;0),ROUND(V867*Q867*1440,0),"")</f>
        <v/>
      </c>
      <c r="X867" s="53" t="n"/>
      <c r="Y867" s="53" t="n"/>
      <c r="Z867" s="53" t="n"/>
      <c r="AA867" s="57" t="n"/>
      <c r="AB867" s="53" t="n"/>
      <c r="AC867" s="58" t="n"/>
      <c r="AD867" s="57" t="n"/>
      <c r="AE867" s="53" t="n"/>
      <c r="AF867" s="58" t="n"/>
      <c r="AG867" s="53" t="n"/>
      <c r="AH867" s="58" t="n"/>
      <c r="AI867" s="58" t="n"/>
      <c r="AJ867" s="48" t="n"/>
    </row>
    <row r="868" outlineLevel="1">
      <c r="A868" s="43" t="n">
        <v>47100</v>
      </c>
      <c r="B868" s="44">
        <f>CHOOSE(WEEKDAY(A868,2),"pon","wt","śr","czw","pt","sob","ndz")</f>
        <v/>
      </c>
      <c r="C868" s="45">
        <f>A868-WEEKDAY(A868,2)+1</f>
        <v/>
      </c>
      <c r="D868" s="44">
        <f>YEAR(A868)&amp;"-"&amp;TEXT(MONTH(A868),"00")</f>
        <v/>
      </c>
      <c r="E868" s="46" t="n"/>
      <c r="F868" s="46" t="n"/>
      <c r="G868" s="47" t="n"/>
      <c r="H868" s="48" t="n"/>
      <c r="I868" s="49" t="n"/>
      <c r="J868" s="47" t="n"/>
      <c r="K868" s="50">
        <f>IF(AND(H868="",I868="",COUNTIF('Zmiany planu'!$C$4:$C$1000,$A868)=0),"",1+COUNTIF('Zmiany planu'!$C$4:$C$1000,$A868))</f>
        <v/>
      </c>
      <c r="L868" s="51">
        <f>IF(COUNTIF('Zmiany planu'!$C$4:$C$1000,$A868)=0,IF(H868="","",H868),INDEX('Zmiany planu'!$G$4:$G$1000,MATCH(INT($A868)&amp;"#"&amp;COUNTIF('Zmiany planu'!$C$4:$C$1000,$A868),'Zmiany planu'!$L$4:$L$1000,0))&amp;"")</f>
        <v/>
      </c>
      <c r="M868" s="52">
        <f>IF(COUNTIF('Zmiany planu'!$C$4:$C$1000,$A868)=0,IF(I868="","",I868),IF(INDEX('Zmiany planu'!$H$4:$H$1000,MATCH(INT($A868)&amp;"#"&amp;COUNTIF('Zmiany planu'!$C$4:$C$1000,$A868),'Zmiany planu'!$L$4:$L$1000,0))="",0,INDEX('Zmiany planu'!$H$4:$H$1000,MATCH(INT($A868)&amp;"#"&amp;COUNTIF('Zmiany planu'!$C$4:$C$1000,$A868),'Zmiany planu'!$L$4:$L$1000,0))))</f>
        <v/>
      </c>
      <c r="N868" s="53" t="n"/>
      <c r="O868" s="53" t="n"/>
      <c r="P868" s="54" t="n"/>
      <c r="Q868" s="55" t="n"/>
      <c r="R868" s="56">
        <f>IF(AND(N(P868)&gt;0,N(Q868)&gt;0),Q868/P868,"")</f>
        <v/>
      </c>
      <c r="S868" s="53" t="n"/>
      <c r="T868" s="53" t="n"/>
      <c r="U868" s="44">
        <f>IF(OR(N(S868)=0,N('Ustawienia'!$B$19)=0),"",IFERROR("Z"&amp;MATCH(S868,'Ustawienia'!$C$23:$C$27,1),"&lt;Z1"))</f>
        <v/>
      </c>
      <c r="V868" s="53" t="n"/>
      <c r="W868" s="44">
        <f>IF(AND(N(V868)&gt;0,N(Q868)&gt;0),ROUND(V868*Q868*1440,0),"")</f>
        <v/>
      </c>
      <c r="X868" s="53" t="n"/>
      <c r="Y868" s="53" t="n"/>
      <c r="Z868" s="53" t="n"/>
      <c r="AA868" s="57" t="n"/>
      <c r="AB868" s="53" t="n"/>
      <c r="AC868" s="58" t="n"/>
      <c r="AD868" s="57" t="n"/>
      <c r="AE868" s="53" t="n"/>
      <c r="AF868" s="58" t="n"/>
      <c r="AG868" s="53" t="n"/>
      <c r="AH868" s="58" t="n"/>
      <c r="AI868" s="58" t="n"/>
      <c r="AJ868" s="48" t="n"/>
    </row>
    <row r="869" outlineLevel="1">
      <c r="A869" s="43" t="n">
        <v>47101</v>
      </c>
      <c r="B869" s="44">
        <f>CHOOSE(WEEKDAY(A869,2),"pon","wt","śr","czw","pt","sob","ndz")</f>
        <v/>
      </c>
      <c r="C869" s="45">
        <f>A869-WEEKDAY(A869,2)+1</f>
        <v/>
      </c>
      <c r="D869" s="44">
        <f>YEAR(A869)&amp;"-"&amp;TEXT(MONTH(A869),"00")</f>
        <v/>
      </c>
      <c r="E869" s="46" t="n"/>
      <c r="F869" s="46" t="n"/>
      <c r="G869" s="47" t="n"/>
      <c r="H869" s="48" t="n"/>
      <c r="I869" s="49" t="n"/>
      <c r="J869" s="47" t="n"/>
      <c r="K869" s="50">
        <f>IF(AND(H869="",I869="",COUNTIF('Zmiany planu'!$C$4:$C$1000,$A869)=0),"",1+COUNTIF('Zmiany planu'!$C$4:$C$1000,$A869))</f>
        <v/>
      </c>
      <c r="L869" s="51">
        <f>IF(COUNTIF('Zmiany planu'!$C$4:$C$1000,$A869)=0,IF(H869="","",H869),INDEX('Zmiany planu'!$G$4:$G$1000,MATCH(INT($A869)&amp;"#"&amp;COUNTIF('Zmiany planu'!$C$4:$C$1000,$A869),'Zmiany planu'!$L$4:$L$1000,0))&amp;"")</f>
        <v/>
      </c>
      <c r="M869" s="52">
        <f>IF(COUNTIF('Zmiany planu'!$C$4:$C$1000,$A869)=0,IF(I869="","",I869),IF(INDEX('Zmiany planu'!$H$4:$H$1000,MATCH(INT($A869)&amp;"#"&amp;COUNTIF('Zmiany planu'!$C$4:$C$1000,$A869),'Zmiany planu'!$L$4:$L$1000,0))="",0,INDEX('Zmiany planu'!$H$4:$H$1000,MATCH(INT($A869)&amp;"#"&amp;COUNTIF('Zmiany planu'!$C$4:$C$1000,$A869),'Zmiany planu'!$L$4:$L$1000,0))))</f>
        <v/>
      </c>
      <c r="N869" s="53" t="n"/>
      <c r="O869" s="53" t="n"/>
      <c r="P869" s="54" t="n"/>
      <c r="Q869" s="55" t="n"/>
      <c r="R869" s="56">
        <f>IF(AND(N(P869)&gt;0,N(Q869)&gt;0),Q869/P869,"")</f>
        <v/>
      </c>
      <c r="S869" s="53" t="n"/>
      <c r="T869" s="53" t="n"/>
      <c r="U869" s="44">
        <f>IF(OR(N(S869)=0,N('Ustawienia'!$B$19)=0),"",IFERROR("Z"&amp;MATCH(S869,'Ustawienia'!$C$23:$C$27,1),"&lt;Z1"))</f>
        <v/>
      </c>
      <c r="V869" s="53" t="n"/>
      <c r="W869" s="44">
        <f>IF(AND(N(V869)&gt;0,N(Q869)&gt;0),ROUND(V869*Q869*1440,0),"")</f>
        <v/>
      </c>
      <c r="X869" s="53" t="n"/>
      <c r="Y869" s="53" t="n"/>
      <c r="Z869" s="53" t="n"/>
      <c r="AA869" s="57" t="n"/>
      <c r="AB869" s="53" t="n"/>
      <c r="AC869" s="58" t="n"/>
      <c r="AD869" s="57" t="n"/>
      <c r="AE869" s="53" t="n"/>
      <c r="AF869" s="58" t="n"/>
      <c r="AG869" s="53" t="n"/>
      <c r="AH869" s="58" t="n"/>
      <c r="AI869" s="58" t="n"/>
      <c r="AJ869" s="48" t="n"/>
    </row>
    <row r="870" outlineLevel="1">
      <c r="A870" s="43" t="n">
        <v>47102</v>
      </c>
      <c r="B870" s="44">
        <f>CHOOSE(WEEKDAY(A870,2),"pon","wt","śr","czw","pt","sob","ndz")</f>
        <v/>
      </c>
      <c r="C870" s="45">
        <f>A870-WEEKDAY(A870,2)+1</f>
        <v/>
      </c>
      <c r="D870" s="44">
        <f>YEAR(A870)&amp;"-"&amp;TEXT(MONTH(A870),"00")</f>
        <v/>
      </c>
      <c r="E870" s="46" t="n"/>
      <c r="F870" s="46" t="n"/>
      <c r="G870" s="47" t="n"/>
      <c r="H870" s="48" t="n"/>
      <c r="I870" s="49" t="n"/>
      <c r="J870" s="47" t="n"/>
      <c r="K870" s="50">
        <f>IF(AND(H870="",I870="",COUNTIF('Zmiany planu'!$C$4:$C$1000,$A870)=0),"",1+COUNTIF('Zmiany planu'!$C$4:$C$1000,$A870))</f>
        <v/>
      </c>
      <c r="L870" s="51">
        <f>IF(COUNTIF('Zmiany planu'!$C$4:$C$1000,$A870)=0,IF(H870="","",H870),INDEX('Zmiany planu'!$G$4:$G$1000,MATCH(INT($A870)&amp;"#"&amp;COUNTIF('Zmiany planu'!$C$4:$C$1000,$A870),'Zmiany planu'!$L$4:$L$1000,0))&amp;"")</f>
        <v/>
      </c>
      <c r="M870" s="52">
        <f>IF(COUNTIF('Zmiany planu'!$C$4:$C$1000,$A870)=0,IF(I870="","",I870),IF(INDEX('Zmiany planu'!$H$4:$H$1000,MATCH(INT($A870)&amp;"#"&amp;COUNTIF('Zmiany planu'!$C$4:$C$1000,$A870),'Zmiany planu'!$L$4:$L$1000,0))="",0,INDEX('Zmiany planu'!$H$4:$H$1000,MATCH(INT($A870)&amp;"#"&amp;COUNTIF('Zmiany planu'!$C$4:$C$1000,$A870),'Zmiany planu'!$L$4:$L$1000,0))))</f>
        <v/>
      </c>
      <c r="N870" s="53" t="n"/>
      <c r="O870" s="53" t="n"/>
      <c r="P870" s="54" t="n"/>
      <c r="Q870" s="55" t="n"/>
      <c r="R870" s="56">
        <f>IF(AND(N(P870)&gt;0,N(Q870)&gt;0),Q870/P870,"")</f>
        <v/>
      </c>
      <c r="S870" s="53" t="n"/>
      <c r="T870" s="53" t="n"/>
      <c r="U870" s="44">
        <f>IF(OR(N(S870)=0,N('Ustawienia'!$B$19)=0),"",IFERROR("Z"&amp;MATCH(S870,'Ustawienia'!$C$23:$C$27,1),"&lt;Z1"))</f>
        <v/>
      </c>
      <c r="V870" s="53" t="n"/>
      <c r="W870" s="44">
        <f>IF(AND(N(V870)&gt;0,N(Q870)&gt;0),ROUND(V870*Q870*1440,0),"")</f>
        <v/>
      </c>
      <c r="X870" s="53" t="n"/>
      <c r="Y870" s="53" t="n"/>
      <c r="Z870" s="53" t="n"/>
      <c r="AA870" s="57" t="n"/>
      <c r="AB870" s="53" t="n"/>
      <c r="AC870" s="58" t="n"/>
      <c r="AD870" s="57" t="n"/>
      <c r="AE870" s="53" t="n"/>
      <c r="AF870" s="58" t="n"/>
      <c r="AG870" s="53" t="n"/>
      <c r="AH870" s="58" t="n"/>
      <c r="AI870" s="58" t="n"/>
      <c r="AJ870" s="48" t="n"/>
    </row>
    <row r="871" outlineLevel="1">
      <c r="A871" s="43" t="n">
        <v>47103</v>
      </c>
      <c r="B871" s="44">
        <f>CHOOSE(WEEKDAY(A871,2),"pon","wt","śr","czw","pt","sob","ndz")</f>
        <v/>
      </c>
      <c r="C871" s="45">
        <f>A871-WEEKDAY(A871,2)+1</f>
        <v/>
      </c>
      <c r="D871" s="44">
        <f>YEAR(A871)&amp;"-"&amp;TEXT(MONTH(A871),"00")</f>
        <v/>
      </c>
      <c r="E871" s="46" t="n"/>
      <c r="F871" s="46" t="n"/>
      <c r="G871" s="47" t="n"/>
      <c r="H871" s="48" t="n"/>
      <c r="I871" s="49" t="n"/>
      <c r="J871" s="47" t="n"/>
      <c r="K871" s="50">
        <f>IF(AND(H871="",I871="",COUNTIF('Zmiany planu'!$C$4:$C$1000,$A871)=0),"",1+COUNTIF('Zmiany planu'!$C$4:$C$1000,$A871))</f>
        <v/>
      </c>
      <c r="L871" s="51">
        <f>IF(COUNTIF('Zmiany planu'!$C$4:$C$1000,$A871)=0,IF(H871="","",H871),INDEX('Zmiany planu'!$G$4:$G$1000,MATCH(INT($A871)&amp;"#"&amp;COUNTIF('Zmiany planu'!$C$4:$C$1000,$A871),'Zmiany planu'!$L$4:$L$1000,0))&amp;"")</f>
        <v/>
      </c>
      <c r="M871" s="52">
        <f>IF(COUNTIF('Zmiany planu'!$C$4:$C$1000,$A871)=0,IF(I871="","",I871),IF(INDEX('Zmiany planu'!$H$4:$H$1000,MATCH(INT($A871)&amp;"#"&amp;COUNTIF('Zmiany planu'!$C$4:$C$1000,$A871),'Zmiany planu'!$L$4:$L$1000,0))="",0,INDEX('Zmiany planu'!$H$4:$H$1000,MATCH(INT($A871)&amp;"#"&amp;COUNTIF('Zmiany planu'!$C$4:$C$1000,$A871),'Zmiany planu'!$L$4:$L$1000,0))))</f>
        <v/>
      </c>
      <c r="N871" s="53" t="n"/>
      <c r="O871" s="53" t="n"/>
      <c r="P871" s="54" t="n"/>
      <c r="Q871" s="55" t="n"/>
      <c r="R871" s="56">
        <f>IF(AND(N(P871)&gt;0,N(Q871)&gt;0),Q871/P871,"")</f>
        <v/>
      </c>
      <c r="S871" s="53" t="n"/>
      <c r="T871" s="53" t="n"/>
      <c r="U871" s="44">
        <f>IF(OR(N(S871)=0,N('Ustawienia'!$B$19)=0),"",IFERROR("Z"&amp;MATCH(S871,'Ustawienia'!$C$23:$C$27,1),"&lt;Z1"))</f>
        <v/>
      </c>
      <c r="V871" s="53" t="n"/>
      <c r="W871" s="44">
        <f>IF(AND(N(V871)&gt;0,N(Q871)&gt;0),ROUND(V871*Q871*1440,0),"")</f>
        <v/>
      </c>
      <c r="X871" s="53" t="n"/>
      <c r="Y871" s="53" t="n"/>
      <c r="Z871" s="53" t="n"/>
      <c r="AA871" s="57" t="n"/>
      <c r="AB871" s="53" t="n"/>
      <c r="AC871" s="58" t="n"/>
      <c r="AD871" s="57" t="n"/>
      <c r="AE871" s="53" t="n"/>
      <c r="AF871" s="58" t="n"/>
      <c r="AG871" s="53" t="n"/>
      <c r="AH871" s="58" t="n"/>
      <c r="AI871" s="58" t="n"/>
      <c r="AJ871" s="48" t="n"/>
    </row>
    <row r="872" outlineLevel="1">
      <c r="A872" s="59" t="n">
        <v>47104</v>
      </c>
      <c r="B872" s="60">
        <f>CHOOSE(WEEKDAY(A872,2),"pon","wt","śr","czw","pt","sob","ndz")</f>
        <v/>
      </c>
      <c r="C872" s="61">
        <f>A872-WEEKDAY(A872,2)+1</f>
        <v/>
      </c>
      <c r="D872" s="60">
        <f>YEAR(A872)&amp;"-"&amp;TEXT(MONTH(A872),"00")</f>
        <v/>
      </c>
      <c r="E872" s="62">
        <f>SUMIFS($M$4:$M$1200,$C$4:$C$1200,$C872)</f>
        <v/>
      </c>
      <c r="F872" s="62">
        <f>SUMIFS($P$4:$P$1200,$C$4:$C$1200,$C872)</f>
        <v/>
      </c>
      <c r="G872" s="63" t="n"/>
      <c r="H872" s="64" t="n"/>
      <c r="I872" s="65" t="n"/>
      <c r="J872" s="63" t="n"/>
      <c r="K872" s="66">
        <f>IF(AND(H872="",I872="",COUNTIF('Zmiany planu'!$C$4:$C$1000,$A872)=0),"",1+COUNTIF('Zmiany planu'!$C$4:$C$1000,$A872))</f>
        <v/>
      </c>
      <c r="L872" s="67">
        <f>IF(COUNTIF('Zmiany planu'!$C$4:$C$1000,$A872)=0,IF(H872="","",H872),INDEX('Zmiany planu'!$G$4:$G$1000,MATCH(INT($A872)&amp;"#"&amp;COUNTIF('Zmiany planu'!$C$4:$C$1000,$A872),'Zmiany planu'!$L$4:$L$1000,0))&amp;"")</f>
        <v/>
      </c>
      <c r="M872" s="68">
        <f>IF(COUNTIF('Zmiany planu'!$C$4:$C$1000,$A872)=0,IF(I872="","",I872),IF(INDEX('Zmiany planu'!$H$4:$H$1000,MATCH(INT($A872)&amp;"#"&amp;COUNTIF('Zmiany planu'!$C$4:$C$1000,$A872),'Zmiany planu'!$L$4:$L$1000,0))="",0,INDEX('Zmiany planu'!$H$4:$H$1000,MATCH(INT($A872)&amp;"#"&amp;COUNTIF('Zmiany planu'!$C$4:$C$1000,$A872),'Zmiany planu'!$L$4:$L$1000,0))))</f>
        <v/>
      </c>
      <c r="N872" s="69" t="n"/>
      <c r="O872" s="69" t="n"/>
      <c r="P872" s="70" t="n"/>
      <c r="Q872" s="71" t="n"/>
      <c r="R872" s="72">
        <f>IF(AND(N(P872)&gt;0,N(Q872)&gt;0),Q872/P872,"")</f>
        <v/>
      </c>
      <c r="S872" s="69" t="n"/>
      <c r="T872" s="69" t="n"/>
      <c r="U872" s="60">
        <f>IF(OR(N(S872)=0,N('Ustawienia'!$B$19)=0),"",IFERROR("Z"&amp;MATCH(S872,'Ustawienia'!$C$23:$C$27,1),"&lt;Z1"))</f>
        <v/>
      </c>
      <c r="V872" s="69" t="n"/>
      <c r="W872" s="60">
        <f>IF(AND(N(V872)&gt;0,N(Q872)&gt;0),ROUND(V872*Q872*1440,0),"")</f>
        <v/>
      </c>
      <c r="X872" s="69" t="n"/>
      <c r="Y872" s="69" t="n"/>
      <c r="Z872" s="69" t="n"/>
      <c r="AA872" s="73" t="n"/>
      <c r="AB872" s="69" t="n"/>
      <c r="AC872" s="74" t="n"/>
      <c r="AD872" s="73" t="n"/>
      <c r="AE872" s="69" t="n"/>
      <c r="AF872" s="74" t="n"/>
      <c r="AG872" s="69" t="n"/>
      <c r="AH872" s="74" t="n"/>
      <c r="AI872" s="74" t="n"/>
      <c r="AJ872" s="64" t="n"/>
    </row>
    <row r="873" outlineLevel="1">
      <c r="A873" s="43" t="n">
        <v>47105</v>
      </c>
      <c r="B873" s="44">
        <f>CHOOSE(WEEKDAY(A873,2),"pon","wt","śr","czw","pt","sob","ndz")</f>
        <v/>
      </c>
      <c r="C873" s="45">
        <f>A873-WEEKDAY(A873,2)+1</f>
        <v/>
      </c>
      <c r="D873" s="44">
        <f>YEAR(A873)&amp;"-"&amp;TEXT(MONTH(A873),"00")</f>
        <v/>
      </c>
      <c r="E873" s="46" t="n"/>
      <c r="F873" s="46" t="n"/>
      <c r="G873" s="47" t="n"/>
      <c r="H873" s="48" t="n"/>
      <c r="I873" s="49" t="n"/>
      <c r="J873" s="47" t="n"/>
      <c r="K873" s="50">
        <f>IF(AND(H873="",I873="",COUNTIF('Zmiany planu'!$C$4:$C$1000,$A873)=0),"",1+COUNTIF('Zmiany planu'!$C$4:$C$1000,$A873))</f>
        <v/>
      </c>
      <c r="L873" s="51">
        <f>IF(COUNTIF('Zmiany planu'!$C$4:$C$1000,$A873)=0,IF(H873="","",H873),INDEX('Zmiany planu'!$G$4:$G$1000,MATCH(INT($A873)&amp;"#"&amp;COUNTIF('Zmiany planu'!$C$4:$C$1000,$A873),'Zmiany planu'!$L$4:$L$1000,0))&amp;"")</f>
        <v/>
      </c>
      <c r="M873" s="52">
        <f>IF(COUNTIF('Zmiany planu'!$C$4:$C$1000,$A873)=0,IF(I873="","",I873),IF(INDEX('Zmiany planu'!$H$4:$H$1000,MATCH(INT($A873)&amp;"#"&amp;COUNTIF('Zmiany planu'!$C$4:$C$1000,$A873),'Zmiany planu'!$L$4:$L$1000,0))="",0,INDEX('Zmiany planu'!$H$4:$H$1000,MATCH(INT($A873)&amp;"#"&amp;COUNTIF('Zmiany planu'!$C$4:$C$1000,$A873),'Zmiany planu'!$L$4:$L$1000,0))))</f>
        <v/>
      </c>
      <c r="N873" s="53" t="n"/>
      <c r="O873" s="53" t="n"/>
      <c r="P873" s="54" t="n"/>
      <c r="Q873" s="55" t="n"/>
      <c r="R873" s="56">
        <f>IF(AND(N(P873)&gt;0,N(Q873)&gt;0),Q873/P873,"")</f>
        <v/>
      </c>
      <c r="S873" s="53" t="n"/>
      <c r="T873" s="53" t="n"/>
      <c r="U873" s="44">
        <f>IF(OR(N(S873)=0,N('Ustawienia'!$B$19)=0),"",IFERROR("Z"&amp;MATCH(S873,'Ustawienia'!$C$23:$C$27,1),"&lt;Z1"))</f>
        <v/>
      </c>
      <c r="V873" s="53" t="n"/>
      <c r="W873" s="44">
        <f>IF(AND(N(V873)&gt;0,N(Q873)&gt;0),ROUND(V873*Q873*1440,0),"")</f>
        <v/>
      </c>
      <c r="X873" s="53" t="n"/>
      <c r="Y873" s="53" t="n"/>
      <c r="Z873" s="53" t="n"/>
      <c r="AA873" s="57" t="n"/>
      <c r="AB873" s="53" t="n"/>
      <c r="AC873" s="58" t="n"/>
      <c r="AD873" s="57" t="n"/>
      <c r="AE873" s="53" t="n"/>
      <c r="AF873" s="58" t="n"/>
      <c r="AG873" s="53" t="n"/>
      <c r="AH873" s="58" t="n"/>
      <c r="AI873" s="58" t="n"/>
      <c r="AJ873" s="48" t="n"/>
    </row>
    <row r="874" outlineLevel="1">
      <c r="A874" s="43" t="n">
        <v>47106</v>
      </c>
      <c r="B874" s="44">
        <f>CHOOSE(WEEKDAY(A874,2),"pon","wt","śr","czw","pt","sob","ndz")</f>
        <v/>
      </c>
      <c r="C874" s="45">
        <f>A874-WEEKDAY(A874,2)+1</f>
        <v/>
      </c>
      <c r="D874" s="44">
        <f>YEAR(A874)&amp;"-"&amp;TEXT(MONTH(A874),"00")</f>
        <v/>
      </c>
      <c r="E874" s="46" t="n"/>
      <c r="F874" s="46" t="n"/>
      <c r="G874" s="47" t="n"/>
      <c r="H874" s="48" t="n"/>
      <c r="I874" s="49" t="n"/>
      <c r="J874" s="47" t="n"/>
      <c r="K874" s="50">
        <f>IF(AND(H874="",I874="",COUNTIF('Zmiany planu'!$C$4:$C$1000,$A874)=0),"",1+COUNTIF('Zmiany planu'!$C$4:$C$1000,$A874))</f>
        <v/>
      </c>
      <c r="L874" s="51">
        <f>IF(COUNTIF('Zmiany planu'!$C$4:$C$1000,$A874)=0,IF(H874="","",H874),INDEX('Zmiany planu'!$G$4:$G$1000,MATCH(INT($A874)&amp;"#"&amp;COUNTIF('Zmiany planu'!$C$4:$C$1000,$A874),'Zmiany planu'!$L$4:$L$1000,0))&amp;"")</f>
        <v/>
      </c>
      <c r="M874" s="52">
        <f>IF(COUNTIF('Zmiany planu'!$C$4:$C$1000,$A874)=0,IF(I874="","",I874),IF(INDEX('Zmiany planu'!$H$4:$H$1000,MATCH(INT($A874)&amp;"#"&amp;COUNTIF('Zmiany planu'!$C$4:$C$1000,$A874),'Zmiany planu'!$L$4:$L$1000,0))="",0,INDEX('Zmiany planu'!$H$4:$H$1000,MATCH(INT($A874)&amp;"#"&amp;COUNTIF('Zmiany planu'!$C$4:$C$1000,$A874),'Zmiany planu'!$L$4:$L$1000,0))))</f>
        <v/>
      </c>
      <c r="N874" s="53" t="n"/>
      <c r="O874" s="53" t="n"/>
      <c r="P874" s="54" t="n"/>
      <c r="Q874" s="55" t="n"/>
      <c r="R874" s="56">
        <f>IF(AND(N(P874)&gt;0,N(Q874)&gt;0),Q874/P874,"")</f>
        <v/>
      </c>
      <c r="S874" s="53" t="n"/>
      <c r="T874" s="53" t="n"/>
      <c r="U874" s="44">
        <f>IF(OR(N(S874)=0,N('Ustawienia'!$B$19)=0),"",IFERROR("Z"&amp;MATCH(S874,'Ustawienia'!$C$23:$C$27,1),"&lt;Z1"))</f>
        <v/>
      </c>
      <c r="V874" s="53" t="n"/>
      <c r="W874" s="44">
        <f>IF(AND(N(V874)&gt;0,N(Q874)&gt;0),ROUND(V874*Q874*1440,0),"")</f>
        <v/>
      </c>
      <c r="X874" s="53" t="n"/>
      <c r="Y874" s="53" t="n"/>
      <c r="Z874" s="53" t="n"/>
      <c r="AA874" s="57" t="n"/>
      <c r="AB874" s="53" t="n"/>
      <c r="AC874" s="58" t="n"/>
      <c r="AD874" s="57" t="n"/>
      <c r="AE874" s="53" t="n"/>
      <c r="AF874" s="58" t="n"/>
      <c r="AG874" s="53" t="n"/>
      <c r="AH874" s="58" t="n"/>
      <c r="AI874" s="58" t="n"/>
      <c r="AJ874" s="48" t="n"/>
    </row>
    <row r="875" outlineLevel="1">
      <c r="A875" s="43" t="n">
        <v>47107</v>
      </c>
      <c r="B875" s="44">
        <f>CHOOSE(WEEKDAY(A875,2),"pon","wt","śr","czw","pt","sob","ndz")</f>
        <v/>
      </c>
      <c r="C875" s="45">
        <f>A875-WEEKDAY(A875,2)+1</f>
        <v/>
      </c>
      <c r="D875" s="44">
        <f>YEAR(A875)&amp;"-"&amp;TEXT(MONTH(A875),"00")</f>
        <v/>
      </c>
      <c r="E875" s="46" t="n"/>
      <c r="F875" s="46" t="n"/>
      <c r="G875" s="47" t="n"/>
      <c r="H875" s="48" t="n"/>
      <c r="I875" s="49" t="n"/>
      <c r="J875" s="47" t="n"/>
      <c r="K875" s="50">
        <f>IF(AND(H875="",I875="",COUNTIF('Zmiany planu'!$C$4:$C$1000,$A875)=0),"",1+COUNTIF('Zmiany planu'!$C$4:$C$1000,$A875))</f>
        <v/>
      </c>
      <c r="L875" s="51">
        <f>IF(COUNTIF('Zmiany planu'!$C$4:$C$1000,$A875)=0,IF(H875="","",H875),INDEX('Zmiany planu'!$G$4:$G$1000,MATCH(INT($A875)&amp;"#"&amp;COUNTIF('Zmiany planu'!$C$4:$C$1000,$A875),'Zmiany planu'!$L$4:$L$1000,0))&amp;"")</f>
        <v/>
      </c>
      <c r="M875" s="52">
        <f>IF(COUNTIF('Zmiany planu'!$C$4:$C$1000,$A875)=0,IF(I875="","",I875),IF(INDEX('Zmiany planu'!$H$4:$H$1000,MATCH(INT($A875)&amp;"#"&amp;COUNTIF('Zmiany planu'!$C$4:$C$1000,$A875),'Zmiany planu'!$L$4:$L$1000,0))="",0,INDEX('Zmiany planu'!$H$4:$H$1000,MATCH(INT($A875)&amp;"#"&amp;COUNTIF('Zmiany planu'!$C$4:$C$1000,$A875),'Zmiany planu'!$L$4:$L$1000,0))))</f>
        <v/>
      </c>
      <c r="N875" s="53" t="n"/>
      <c r="O875" s="53" t="n"/>
      <c r="P875" s="54" t="n"/>
      <c r="Q875" s="55" t="n"/>
      <c r="R875" s="56">
        <f>IF(AND(N(P875)&gt;0,N(Q875)&gt;0),Q875/P875,"")</f>
        <v/>
      </c>
      <c r="S875" s="53" t="n"/>
      <c r="T875" s="53" t="n"/>
      <c r="U875" s="44">
        <f>IF(OR(N(S875)=0,N('Ustawienia'!$B$19)=0),"",IFERROR("Z"&amp;MATCH(S875,'Ustawienia'!$C$23:$C$27,1),"&lt;Z1"))</f>
        <v/>
      </c>
      <c r="V875" s="53" t="n"/>
      <c r="W875" s="44">
        <f>IF(AND(N(V875)&gt;0,N(Q875)&gt;0),ROUND(V875*Q875*1440,0),"")</f>
        <v/>
      </c>
      <c r="X875" s="53" t="n"/>
      <c r="Y875" s="53" t="n"/>
      <c r="Z875" s="53" t="n"/>
      <c r="AA875" s="57" t="n"/>
      <c r="AB875" s="53" t="n"/>
      <c r="AC875" s="58" t="n"/>
      <c r="AD875" s="57" t="n"/>
      <c r="AE875" s="53" t="n"/>
      <c r="AF875" s="58" t="n"/>
      <c r="AG875" s="53" t="n"/>
      <c r="AH875" s="58" t="n"/>
      <c r="AI875" s="58" t="n"/>
      <c r="AJ875" s="48" t="n"/>
    </row>
    <row r="876" outlineLevel="1">
      <c r="A876" s="43" t="n">
        <v>47108</v>
      </c>
      <c r="B876" s="44">
        <f>CHOOSE(WEEKDAY(A876,2),"pon","wt","śr","czw","pt","sob","ndz")</f>
        <v/>
      </c>
      <c r="C876" s="45">
        <f>A876-WEEKDAY(A876,2)+1</f>
        <v/>
      </c>
      <c r="D876" s="44">
        <f>YEAR(A876)&amp;"-"&amp;TEXT(MONTH(A876),"00")</f>
        <v/>
      </c>
      <c r="E876" s="46" t="n"/>
      <c r="F876" s="46" t="n"/>
      <c r="G876" s="47" t="n"/>
      <c r="H876" s="48" t="n"/>
      <c r="I876" s="49" t="n"/>
      <c r="J876" s="47" t="n"/>
      <c r="K876" s="50">
        <f>IF(AND(H876="",I876="",COUNTIF('Zmiany planu'!$C$4:$C$1000,$A876)=0),"",1+COUNTIF('Zmiany planu'!$C$4:$C$1000,$A876))</f>
        <v/>
      </c>
      <c r="L876" s="51">
        <f>IF(COUNTIF('Zmiany planu'!$C$4:$C$1000,$A876)=0,IF(H876="","",H876),INDEX('Zmiany planu'!$G$4:$G$1000,MATCH(INT($A876)&amp;"#"&amp;COUNTIF('Zmiany planu'!$C$4:$C$1000,$A876),'Zmiany planu'!$L$4:$L$1000,0))&amp;"")</f>
        <v/>
      </c>
      <c r="M876" s="52">
        <f>IF(COUNTIF('Zmiany planu'!$C$4:$C$1000,$A876)=0,IF(I876="","",I876),IF(INDEX('Zmiany planu'!$H$4:$H$1000,MATCH(INT($A876)&amp;"#"&amp;COUNTIF('Zmiany planu'!$C$4:$C$1000,$A876),'Zmiany planu'!$L$4:$L$1000,0))="",0,INDEX('Zmiany planu'!$H$4:$H$1000,MATCH(INT($A876)&amp;"#"&amp;COUNTIF('Zmiany planu'!$C$4:$C$1000,$A876),'Zmiany planu'!$L$4:$L$1000,0))))</f>
        <v/>
      </c>
      <c r="N876" s="53" t="n"/>
      <c r="O876" s="53" t="n"/>
      <c r="P876" s="54" t="n"/>
      <c r="Q876" s="55" t="n"/>
      <c r="R876" s="56">
        <f>IF(AND(N(P876)&gt;0,N(Q876)&gt;0),Q876/P876,"")</f>
        <v/>
      </c>
      <c r="S876" s="53" t="n"/>
      <c r="T876" s="53" t="n"/>
      <c r="U876" s="44">
        <f>IF(OR(N(S876)=0,N('Ustawienia'!$B$19)=0),"",IFERROR("Z"&amp;MATCH(S876,'Ustawienia'!$C$23:$C$27,1),"&lt;Z1"))</f>
        <v/>
      </c>
      <c r="V876" s="53" t="n"/>
      <c r="W876" s="44">
        <f>IF(AND(N(V876)&gt;0,N(Q876)&gt;0),ROUND(V876*Q876*1440,0),"")</f>
        <v/>
      </c>
      <c r="X876" s="53" t="n"/>
      <c r="Y876" s="53" t="n"/>
      <c r="Z876" s="53" t="n"/>
      <c r="AA876" s="57" t="n"/>
      <c r="AB876" s="53" t="n"/>
      <c r="AC876" s="58" t="n"/>
      <c r="AD876" s="57" t="n"/>
      <c r="AE876" s="53" t="n"/>
      <c r="AF876" s="58" t="n"/>
      <c r="AG876" s="53" t="n"/>
      <c r="AH876" s="58" t="n"/>
      <c r="AI876" s="58" t="n"/>
      <c r="AJ876" s="48" t="n"/>
    </row>
    <row r="877" outlineLevel="1">
      <c r="A877" s="43" t="n">
        <v>47109</v>
      </c>
      <c r="B877" s="44">
        <f>CHOOSE(WEEKDAY(A877,2),"pon","wt","śr","czw","pt","sob","ndz")</f>
        <v/>
      </c>
      <c r="C877" s="45">
        <f>A877-WEEKDAY(A877,2)+1</f>
        <v/>
      </c>
      <c r="D877" s="44">
        <f>YEAR(A877)&amp;"-"&amp;TEXT(MONTH(A877),"00")</f>
        <v/>
      </c>
      <c r="E877" s="46" t="n"/>
      <c r="F877" s="46" t="n"/>
      <c r="G877" s="47" t="n"/>
      <c r="H877" s="48" t="n"/>
      <c r="I877" s="49" t="n"/>
      <c r="J877" s="47" t="n"/>
      <c r="K877" s="50">
        <f>IF(AND(H877="",I877="",COUNTIF('Zmiany planu'!$C$4:$C$1000,$A877)=0),"",1+COUNTIF('Zmiany planu'!$C$4:$C$1000,$A877))</f>
        <v/>
      </c>
      <c r="L877" s="51">
        <f>IF(COUNTIF('Zmiany planu'!$C$4:$C$1000,$A877)=0,IF(H877="","",H877),INDEX('Zmiany planu'!$G$4:$G$1000,MATCH(INT($A877)&amp;"#"&amp;COUNTIF('Zmiany planu'!$C$4:$C$1000,$A877),'Zmiany planu'!$L$4:$L$1000,0))&amp;"")</f>
        <v/>
      </c>
      <c r="M877" s="52">
        <f>IF(COUNTIF('Zmiany planu'!$C$4:$C$1000,$A877)=0,IF(I877="","",I877),IF(INDEX('Zmiany planu'!$H$4:$H$1000,MATCH(INT($A877)&amp;"#"&amp;COUNTIF('Zmiany planu'!$C$4:$C$1000,$A877),'Zmiany planu'!$L$4:$L$1000,0))="",0,INDEX('Zmiany planu'!$H$4:$H$1000,MATCH(INT($A877)&amp;"#"&amp;COUNTIF('Zmiany planu'!$C$4:$C$1000,$A877),'Zmiany planu'!$L$4:$L$1000,0))))</f>
        <v/>
      </c>
      <c r="N877" s="53" t="n"/>
      <c r="O877" s="53" t="n"/>
      <c r="P877" s="54" t="n"/>
      <c r="Q877" s="55" t="n"/>
      <c r="R877" s="56">
        <f>IF(AND(N(P877)&gt;0,N(Q877)&gt;0),Q877/P877,"")</f>
        <v/>
      </c>
      <c r="S877" s="53" t="n"/>
      <c r="T877" s="53" t="n"/>
      <c r="U877" s="44">
        <f>IF(OR(N(S877)=0,N('Ustawienia'!$B$19)=0),"",IFERROR("Z"&amp;MATCH(S877,'Ustawienia'!$C$23:$C$27,1),"&lt;Z1"))</f>
        <v/>
      </c>
      <c r="V877" s="53" t="n"/>
      <c r="W877" s="44">
        <f>IF(AND(N(V877)&gt;0,N(Q877)&gt;0),ROUND(V877*Q877*1440,0),"")</f>
        <v/>
      </c>
      <c r="X877" s="53" t="n"/>
      <c r="Y877" s="53" t="n"/>
      <c r="Z877" s="53" t="n"/>
      <c r="AA877" s="57" t="n"/>
      <c r="AB877" s="53" t="n"/>
      <c r="AC877" s="58" t="n"/>
      <c r="AD877" s="57" t="n"/>
      <c r="AE877" s="53" t="n"/>
      <c r="AF877" s="58" t="n"/>
      <c r="AG877" s="53" t="n"/>
      <c r="AH877" s="58" t="n"/>
      <c r="AI877" s="58" t="n"/>
      <c r="AJ877" s="48" t="n"/>
    </row>
    <row r="878" outlineLevel="1">
      <c r="A878" s="43" t="n">
        <v>47110</v>
      </c>
      <c r="B878" s="44">
        <f>CHOOSE(WEEKDAY(A878,2),"pon","wt","śr","czw","pt","sob","ndz")</f>
        <v/>
      </c>
      <c r="C878" s="45">
        <f>A878-WEEKDAY(A878,2)+1</f>
        <v/>
      </c>
      <c r="D878" s="44">
        <f>YEAR(A878)&amp;"-"&amp;TEXT(MONTH(A878),"00")</f>
        <v/>
      </c>
      <c r="E878" s="46" t="n"/>
      <c r="F878" s="46" t="n"/>
      <c r="G878" s="47" t="n"/>
      <c r="H878" s="48" t="n"/>
      <c r="I878" s="49" t="n"/>
      <c r="J878" s="47" t="n"/>
      <c r="K878" s="50">
        <f>IF(AND(H878="",I878="",COUNTIF('Zmiany planu'!$C$4:$C$1000,$A878)=0),"",1+COUNTIF('Zmiany planu'!$C$4:$C$1000,$A878))</f>
        <v/>
      </c>
      <c r="L878" s="51">
        <f>IF(COUNTIF('Zmiany planu'!$C$4:$C$1000,$A878)=0,IF(H878="","",H878),INDEX('Zmiany planu'!$G$4:$G$1000,MATCH(INT($A878)&amp;"#"&amp;COUNTIF('Zmiany planu'!$C$4:$C$1000,$A878),'Zmiany planu'!$L$4:$L$1000,0))&amp;"")</f>
        <v/>
      </c>
      <c r="M878" s="52">
        <f>IF(COUNTIF('Zmiany planu'!$C$4:$C$1000,$A878)=0,IF(I878="","",I878),IF(INDEX('Zmiany planu'!$H$4:$H$1000,MATCH(INT($A878)&amp;"#"&amp;COUNTIF('Zmiany planu'!$C$4:$C$1000,$A878),'Zmiany planu'!$L$4:$L$1000,0))="",0,INDEX('Zmiany planu'!$H$4:$H$1000,MATCH(INT($A878)&amp;"#"&amp;COUNTIF('Zmiany planu'!$C$4:$C$1000,$A878),'Zmiany planu'!$L$4:$L$1000,0))))</f>
        <v/>
      </c>
      <c r="N878" s="53" t="n"/>
      <c r="O878" s="53" t="n"/>
      <c r="P878" s="54" t="n"/>
      <c r="Q878" s="55" t="n"/>
      <c r="R878" s="56">
        <f>IF(AND(N(P878)&gt;0,N(Q878)&gt;0),Q878/P878,"")</f>
        <v/>
      </c>
      <c r="S878" s="53" t="n"/>
      <c r="T878" s="53" t="n"/>
      <c r="U878" s="44">
        <f>IF(OR(N(S878)=0,N('Ustawienia'!$B$19)=0),"",IFERROR("Z"&amp;MATCH(S878,'Ustawienia'!$C$23:$C$27,1),"&lt;Z1"))</f>
        <v/>
      </c>
      <c r="V878" s="53" t="n"/>
      <c r="W878" s="44">
        <f>IF(AND(N(V878)&gt;0,N(Q878)&gt;0),ROUND(V878*Q878*1440,0),"")</f>
        <v/>
      </c>
      <c r="X878" s="53" t="n"/>
      <c r="Y878" s="53" t="n"/>
      <c r="Z878" s="53" t="n"/>
      <c r="AA878" s="57" t="n"/>
      <c r="AB878" s="53" t="n"/>
      <c r="AC878" s="58" t="n"/>
      <c r="AD878" s="57" t="n"/>
      <c r="AE878" s="53" t="n"/>
      <c r="AF878" s="58" t="n"/>
      <c r="AG878" s="53" t="n"/>
      <c r="AH878" s="58" t="n"/>
      <c r="AI878" s="58" t="n"/>
      <c r="AJ878" s="48" t="n"/>
    </row>
    <row r="879" outlineLevel="1">
      <c r="A879" s="59" t="n">
        <v>47111</v>
      </c>
      <c r="B879" s="60">
        <f>CHOOSE(WEEKDAY(A879,2),"pon","wt","śr","czw","pt","sob","ndz")</f>
        <v/>
      </c>
      <c r="C879" s="61">
        <f>A879-WEEKDAY(A879,2)+1</f>
        <v/>
      </c>
      <c r="D879" s="60">
        <f>YEAR(A879)&amp;"-"&amp;TEXT(MONTH(A879),"00")</f>
        <v/>
      </c>
      <c r="E879" s="62">
        <f>SUMIFS($M$4:$M$1200,$C$4:$C$1200,$C879)</f>
        <v/>
      </c>
      <c r="F879" s="62">
        <f>SUMIFS($P$4:$P$1200,$C$4:$C$1200,$C879)</f>
        <v/>
      </c>
      <c r="G879" s="63" t="n"/>
      <c r="H879" s="64" t="n"/>
      <c r="I879" s="65" t="n"/>
      <c r="J879" s="63" t="n"/>
      <c r="K879" s="66">
        <f>IF(AND(H879="",I879="",COUNTIF('Zmiany planu'!$C$4:$C$1000,$A879)=0),"",1+COUNTIF('Zmiany planu'!$C$4:$C$1000,$A879))</f>
        <v/>
      </c>
      <c r="L879" s="67">
        <f>IF(COUNTIF('Zmiany planu'!$C$4:$C$1000,$A879)=0,IF(H879="","",H879),INDEX('Zmiany planu'!$G$4:$G$1000,MATCH(INT($A879)&amp;"#"&amp;COUNTIF('Zmiany planu'!$C$4:$C$1000,$A879),'Zmiany planu'!$L$4:$L$1000,0))&amp;"")</f>
        <v/>
      </c>
      <c r="M879" s="68">
        <f>IF(COUNTIF('Zmiany planu'!$C$4:$C$1000,$A879)=0,IF(I879="","",I879),IF(INDEX('Zmiany planu'!$H$4:$H$1000,MATCH(INT($A879)&amp;"#"&amp;COUNTIF('Zmiany planu'!$C$4:$C$1000,$A879),'Zmiany planu'!$L$4:$L$1000,0))="",0,INDEX('Zmiany planu'!$H$4:$H$1000,MATCH(INT($A879)&amp;"#"&amp;COUNTIF('Zmiany planu'!$C$4:$C$1000,$A879),'Zmiany planu'!$L$4:$L$1000,0))))</f>
        <v/>
      </c>
      <c r="N879" s="69" t="n"/>
      <c r="O879" s="69" t="n"/>
      <c r="P879" s="70" t="n"/>
      <c r="Q879" s="71" t="n"/>
      <c r="R879" s="72">
        <f>IF(AND(N(P879)&gt;0,N(Q879)&gt;0),Q879/P879,"")</f>
        <v/>
      </c>
      <c r="S879" s="69" t="n"/>
      <c r="T879" s="69" t="n"/>
      <c r="U879" s="60">
        <f>IF(OR(N(S879)=0,N('Ustawienia'!$B$19)=0),"",IFERROR("Z"&amp;MATCH(S879,'Ustawienia'!$C$23:$C$27,1),"&lt;Z1"))</f>
        <v/>
      </c>
      <c r="V879" s="69" t="n"/>
      <c r="W879" s="60">
        <f>IF(AND(N(V879)&gt;0,N(Q879)&gt;0),ROUND(V879*Q879*1440,0),"")</f>
        <v/>
      </c>
      <c r="X879" s="69" t="n"/>
      <c r="Y879" s="69" t="n"/>
      <c r="Z879" s="69" t="n"/>
      <c r="AA879" s="73" t="n"/>
      <c r="AB879" s="69" t="n"/>
      <c r="AC879" s="74" t="n"/>
      <c r="AD879" s="73" t="n"/>
      <c r="AE879" s="69" t="n"/>
      <c r="AF879" s="74" t="n"/>
      <c r="AG879" s="69" t="n"/>
      <c r="AH879" s="74" t="n"/>
      <c r="AI879" s="74" t="n"/>
      <c r="AJ879" s="64" t="n"/>
    </row>
    <row r="880" outlineLevel="1">
      <c r="A880" s="43" t="n">
        <v>47112</v>
      </c>
      <c r="B880" s="44">
        <f>CHOOSE(WEEKDAY(A880,2),"pon","wt","śr","czw","pt","sob","ndz")</f>
        <v/>
      </c>
      <c r="C880" s="45">
        <f>A880-WEEKDAY(A880,2)+1</f>
        <v/>
      </c>
      <c r="D880" s="44">
        <f>YEAR(A880)&amp;"-"&amp;TEXT(MONTH(A880),"00")</f>
        <v/>
      </c>
      <c r="E880" s="46" t="n"/>
      <c r="F880" s="46" t="n"/>
      <c r="G880" s="47" t="n"/>
      <c r="H880" s="48" t="n"/>
      <c r="I880" s="49" t="n"/>
      <c r="J880" s="47" t="n"/>
      <c r="K880" s="50">
        <f>IF(AND(H880="",I880="",COUNTIF('Zmiany planu'!$C$4:$C$1000,$A880)=0),"",1+COUNTIF('Zmiany planu'!$C$4:$C$1000,$A880))</f>
        <v/>
      </c>
      <c r="L880" s="51">
        <f>IF(COUNTIF('Zmiany planu'!$C$4:$C$1000,$A880)=0,IF(H880="","",H880),INDEX('Zmiany planu'!$G$4:$G$1000,MATCH(INT($A880)&amp;"#"&amp;COUNTIF('Zmiany planu'!$C$4:$C$1000,$A880),'Zmiany planu'!$L$4:$L$1000,0))&amp;"")</f>
        <v/>
      </c>
      <c r="M880" s="52">
        <f>IF(COUNTIF('Zmiany planu'!$C$4:$C$1000,$A880)=0,IF(I880="","",I880),IF(INDEX('Zmiany planu'!$H$4:$H$1000,MATCH(INT($A880)&amp;"#"&amp;COUNTIF('Zmiany planu'!$C$4:$C$1000,$A880),'Zmiany planu'!$L$4:$L$1000,0))="",0,INDEX('Zmiany planu'!$H$4:$H$1000,MATCH(INT($A880)&amp;"#"&amp;COUNTIF('Zmiany planu'!$C$4:$C$1000,$A880),'Zmiany planu'!$L$4:$L$1000,0))))</f>
        <v/>
      </c>
      <c r="N880" s="53" t="n"/>
      <c r="O880" s="53" t="n"/>
      <c r="P880" s="54" t="n"/>
      <c r="Q880" s="55" t="n"/>
      <c r="R880" s="56">
        <f>IF(AND(N(P880)&gt;0,N(Q880)&gt;0),Q880/P880,"")</f>
        <v/>
      </c>
      <c r="S880" s="53" t="n"/>
      <c r="T880" s="53" t="n"/>
      <c r="U880" s="44">
        <f>IF(OR(N(S880)=0,N('Ustawienia'!$B$19)=0),"",IFERROR("Z"&amp;MATCH(S880,'Ustawienia'!$C$23:$C$27,1),"&lt;Z1"))</f>
        <v/>
      </c>
      <c r="V880" s="53" t="n"/>
      <c r="W880" s="44">
        <f>IF(AND(N(V880)&gt;0,N(Q880)&gt;0),ROUND(V880*Q880*1440,0),"")</f>
        <v/>
      </c>
      <c r="X880" s="53" t="n"/>
      <c r="Y880" s="53" t="n"/>
      <c r="Z880" s="53" t="n"/>
      <c r="AA880" s="57" t="n"/>
      <c r="AB880" s="53" t="n"/>
      <c r="AC880" s="58" t="n"/>
      <c r="AD880" s="57" t="n"/>
      <c r="AE880" s="53" t="n"/>
      <c r="AF880" s="58" t="n"/>
      <c r="AG880" s="53" t="n"/>
      <c r="AH880" s="58" t="n"/>
      <c r="AI880" s="58" t="n"/>
      <c r="AJ880" s="48" t="n"/>
    </row>
    <row r="881" outlineLevel="1">
      <c r="A881" s="43" t="n">
        <v>47113</v>
      </c>
      <c r="B881" s="44">
        <f>CHOOSE(WEEKDAY(A881,2),"pon","wt","śr","czw","pt","sob","ndz")</f>
        <v/>
      </c>
      <c r="C881" s="45">
        <f>A881-WEEKDAY(A881,2)+1</f>
        <v/>
      </c>
      <c r="D881" s="44">
        <f>YEAR(A881)&amp;"-"&amp;TEXT(MONTH(A881),"00")</f>
        <v/>
      </c>
      <c r="E881" s="46" t="n"/>
      <c r="F881" s="46" t="n"/>
      <c r="G881" s="47" t="n"/>
      <c r="H881" s="48" t="n"/>
      <c r="I881" s="49" t="n"/>
      <c r="J881" s="47" t="n"/>
      <c r="K881" s="50">
        <f>IF(AND(H881="",I881="",COUNTIF('Zmiany planu'!$C$4:$C$1000,$A881)=0),"",1+COUNTIF('Zmiany planu'!$C$4:$C$1000,$A881))</f>
        <v/>
      </c>
      <c r="L881" s="51">
        <f>IF(COUNTIF('Zmiany planu'!$C$4:$C$1000,$A881)=0,IF(H881="","",H881),INDEX('Zmiany planu'!$G$4:$G$1000,MATCH(INT($A881)&amp;"#"&amp;COUNTIF('Zmiany planu'!$C$4:$C$1000,$A881),'Zmiany planu'!$L$4:$L$1000,0))&amp;"")</f>
        <v/>
      </c>
      <c r="M881" s="52">
        <f>IF(COUNTIF('Zmiany planu'!$C$4:$C$1000,$A881)=0,IF(I881="","",I881),IF(INDEX('Zmiany planu'!$H$4:$H$1000,MATCH(INT($A881)&amp;"#"&amp;COUNTIF('Zmiany planu'!$C$4:$C$1000,$A881),'Zmiany planu'!$L$4:$L$1000,0))="",0,INDEX('Zmiany planu'!$H$4:$H$1000,MATCH(INT($A881)&amp;"#"&amp;COUNTIF('Zmiany planu'!$C$4:$C$1000,$A881),'Zmiany planu'!$L$4:$L$1000,0))))</f>
        <v/>
      </c>
      <c r="N881" s="53" t="n"/>
      <c r="O881" s="53" t="n"/>
      <c r="P881" s="54" t="n"/>
      <c r="Q881" s="55" t="n"/>
      <c r="R881" s="56">
        <f>IF(AND(N(P881)&gt;0,N(Q881)&gt;0),Q881/P881,"")</f>
        <v/>
      </c>
      <c r="S881" s="53" t="n"/>
      <c r="T881" s="53" t="n"/>
      <c r="U881" s="44">
        <f>IF(OR(N(S881)=0,N('Ustawienia'!$B$19)=0),"",IFERROR("Z"&amp;MATCH(S881,'Ustawienia'!$C$23:$C$27,1),"&lt;Z1"))</f>
        <v/>
      </c>
      <c r="V881" s="53" t="n"/>
      <c r="W881" s="44">
        <f>IF(AND(N(V881)&gt;0,N(Q881)&gt;0),ROUND(V881*Q881*1440,0),"")</f>
        <v/>
      </c>
      <c r="X881" s="53" t="n"/>
      <c r="Y881" s="53" t="n"/>
      <c r="Z881" s="53" t="n"/>
      <c r="AA881" s="57" t="n"/>
      <c r="AB881" s="53" t="n"/>
      <c r="AC881" s="58" t="n"/>
      <c r="AD881" s="57" t="n"/>
      <c r="AE881" s="53" t="n"/>
      <c r="AF881" s="58" t="n"/>
      <c r="AG881" s="53" t="n"/>
      <c r="AH881" s="58" t="n"/>
      <c r="AI881" s="58" t="n"/>
      <c r="AJ881" s="48" t="n"/>
    </row>
    <row r="882" outlineLevel="1">
      <c r="A882" s="43" t="n">
        <v>47114</v>
      </c>
      <c r="B882" s="44">
        <f>CHOOSE(WEEKDAY(A882,2),"pon","wt","śr","czw","pt","sob","ndz")</f>
        <v/>
      </c>
      <c r="C882" s="45">
        <f>A882-WEEKDAY(A882,2)+1</f>
        <v/>
      </c>
      <c r="D882" s="44">
        <f>YEAR(A882)&amp;"-"&amp;TEXT(MONTH(A882),"00")</f>
        <v/>
      </c>
      <c r="E882" s="46" t="n"/>
      <c r="F882" s="46" t="n"/>
      <c r="G882" s="47" t="n"/>
      <c r="H882" s="48" t="n"/>
      <c r="I882" s="49" t="n"/>
      <c r="J882" s="47" t="n"/>
      <c r="K882" s="50">
        <f>IF(AND(H882="",I882="",COUNTIF('Zmiany planu'!$C$4:$C$1000,$A882)=0),"",1+COUNTIF('Zmiany planu'!$C$4:$C$1000,$A882))</f>
        <v/>
      </c>
      <c r="L882" s="51">
        <f>IF(COUNTIF('Zmiany planu'!$C$4:$C$1000,$A882)=0,IF(H882="","",H882),INDEX('Zmiany planu'!$G$4:$G$1000,MATCH(INT($A882)&amp;"#"&amp;COUNTIF('Zmiany planu'!$C$4:$C$1000,$A882),'Zmiany planu'!$L$4:$L$1000,0))&amp;"")</f>
        <v/>
      </c>
      <c r="M882" s="52">
        <f>IF(COUNTIF('Zmiany planu'!$C$4:$C$1000,$A882)=0,IF(I882="","",I882),IF(INDEX('Zmiany planu'!$H$4:$H$1000,MATCH(INT($A882)&amp;"#"&amp;COUNTIF('Zmiany planu'!$C$4:$C$1000,$A882),'Zmiany planu'!$L$4:$L$1000,0))="",0,INDEX('Zmiany planu'!$H$4:$H$1000,MATCH(INT($A882)&amp;"#"&amp;COUNTIF('Zmiany planu'!$C$4:$C$1000,$A882),'Zmiany planu'!$L$4:$L$1000,0))))</f>
        <v/>
      </c>
      <c r="N882" s="53" t="n"/>
      <c r="O882" s="53" t="n"/>
      <c r="P882" s="54" t="n"/>
      <c r="Q882" s="55" t="n"/>
      <c r="R882" s="56">
        <f>IF(AND(N(P882)&gt;0,N(Q882)&gt;0),Q882/P882,"")</f>
        <v/>
      </c>
      <c r="S882" s="53" t="n"/>
      <c r="T882" s="53" t="n"/>
      <c r="U882" s="44">
        <f>IF(OR(N(S882)=0,N('Ustawienia'!$B$19)=0),"",IFERROR("Z"&amp;MATCH(S882,'Ustawienia'!$C$23:$C$27,1),"&lt;Z1"))</f>
        <v/>
      </c>
      <c r="V882" s="53" t="n"/>
      <c r="W882" s="44">
        <f>IF(AND(N(V882)&gt;0,N(Q882)&gt;0),ROUND(V882*Q882*1440,0),"")</f>
        <v/>
      </c>
      <c r="X882" s="53" t="n"/>
      <c r="Y882" s="53" t="n"/>
      <c r="Z882" s="53" t="n"/>
      <c r="AA882" s="57" t="n"/>
      <c r="AB882" s="53" t="n"/>
      <c r="AC882" s="58" t="n"/>
      <c r="AD882" s="57" t="n"/>
      <c r="AE882" s="53" t="n"/>
      <c r="AF882" s="58" t="n"/>
      <c r="AG882" s="53" t="n"/>
      <c r="AH882" s="58" t="n"/>
      <c r="AI882" s="58" t="n"/>
      <c r="AJ882" s="48" t="n"/>
    </row>
    <row r="883" outlineLevel="1">
      <c r="A883" s="43" t="n">
        <v>47115</v>
      </c>
      <c r="B883" s="44">
        <f>CHOOSE(WEEKDAY(A883,2),"pon","wt","śr","czw","pt","sob","ndz")</f>
        <v/>
      </c>
      <c r="C883" s="45">
        <f>A883-WEEKDAY(A883,2)+1</f>
        <v/>
      </c>
      <c r="D883" s="44">
        <f>YEAR(A883)&amp;"-"&amp;TEXT(MONTH(A883),"00")</f>
        <v/>
      </c>
      <c r="E883" s="46" t="n"/>
      <c r="F883" s="46" t="n"/>
      <c r="G883" s="47" t="n"/>
      <c r="H883" s="48" t="n"/>
      <c r="I883" s="49" t="n"/>
      <c r="J883" s="47" t="n"/>
      <c r="K883" s="50">
        <f>IF(AND(H883="",I883="",COUNTIF('Zmiany planu'!$C$4:$C$1000,$A883)=0),"",1+COUNTIF('Zmiany planu'!$C$4:$C$1000,$A883))</f>
        <v/>
      </c>
      <c r="L883" s="51">
        <f>IF(COUNTIF('Zmiany planu'!$C$4:$C$1000,$A883)=0,IF(H883="","",H883),INDEX('Zmiany planu'!$G$4:$G$1000,MATCH(INT($A883)&amp;"#"&amp;COUNTIF('Zmiany planu'!$C$4:$C$1000,$A883),'Zmiany planu'!$L$4:$L$1000,0))&amp;"")</f>
        <v/>
      </c>
      <c r="M883" s="52">
        <f>IF(COUNTIF('Zmiany planu'!$C$4:$C$1000,$A883)=0,IF(I883="","",I883),IF(INDEX('Zmiany planu'!$H$4:$H$1000,MATCH(INT($A883)&amp;"#"&amp;COUNTIF('Zmiany planu'!$C$4:$C$1000,$A883),'Zmiany planu'!$L$4:$L$1000,0))="",0,INDEX('Zmiany planu'!$H$4:$H$1000,MATCH(INT($A883)&amp;"#"&amp;COUNTIF('Zmiany planu'!$C$4:$C$1000,$A883),'Zmiany planu'!$L$4:$L$1000,0))))</f>
        <v/>
      </c>
      <c r="N883" s="53" t="n"/>
      <c r="O883" s="53" t="n"/>
      <c r="P883" s="54" t="n"/>
      <c r="Q883" s="55" t="n"/>
      <c r="R883" s="56">
        <f>IF(AND(N(P883)&gt;0,N(Q883)&gt;0),Q883/P883,"")</f>
        <v/>
      </c>
      <c r="S883" s="53" t="n"/>
      <c r="T883" s="53" t="n"/>
      <c r="U883" s="44">
        <f>IF(OR(N(S883)=0,N('Ustawienia'!$B$19)=0),"",IFERROR("Z"&amp;MATCH(S883,'Ustawienia'!$C$23:$C$27,1),"&lt;Z1"))</f>
        <v/>
      </c>
      <c r="V883" s="53" t="n"/>
      <c r="W883" s="44">
        <f>IF(AND(N(V883)&gt;0,N(Q883)&gt;0),ROUND(V883*Q883*1440,0),"")</f>
        <v/>
      </c>
      <c r="X883" s="53" t="n"/>
      <c r="Y883" s="53" t="n"/>
      <c r="Z883" s="53" t="n"/>
      <c r="AA883" s="57" t="n"/>
      <c r="AB883" s="53" t="n"/>
      <c r="AC883" s="58" t="n"/>
      <c r="AD883" s="57" t="n"/>
      <c r="AE883" s="53" t="n"/>
      <c r="AF883" s="58" t="n"/>
      <c r="AG883" s="53" t="n"/>
      <c r="AH883" s="58" t="n"/>
      <c r="AI883" s="58" t="n"/>
      <c r="AJ883" s="48" t="n"/>
    </row>
    <row r="884" outlineLevel="1">
      <c r="A884" s="43" t="n">
        <v>47116</v>
      </c>
      <c r="B884" s="44">
        <f>CHOOSE(WEEKDAY(A884,2),"pon","wt","śr","czw","pt","sob","ndz")</f>
        <v/>
      </c>
      <c r="C884" s="45">
        <f>A884-WEEKDAY(A884,2)+1</f>
        <v/>
      </c>
      <c r="D884" s="44">
        <f>YEAR(A884)&amp;"-"&amp;TEXT(MONTH(A884),"00")</f>
        <v/>
      </c>
      <c r="E884" s="46" t="n"/>
      <c r="F884" s="46" t="n"/>
      <c r="G884" s="47" t="n"/>
      <c r="H884" s="48" t="n"/>
      <c r="I884" s="49" t="n"/>
      <c r="J884" s="47" t="n"/>
      <c r="K884" s="50">
        <f>IF(AND(H884="",I884="",COUNTIF('Zmiany planu'!$C$4:$C$1000,$A884)=0),"",1+COUNTIF('Zmiany planu'!$C$4:$C$1000,$A884))</f>
        <v/>
      </c>
      <c r="L884" s="51">
        <f>IF(COUNTIF('Zmiany planu'!$C$4:$C$1000,$A884)=0,IF(H884="","",H884),INDEX('Zmiany planu'!$G$4:$G$1000,MATCH(INT($A884)&amp;"#"&amp;COUNTIF('Zmiany planu'!$C$4:$C$1000,$A884),'Zmiany planu'!$L$4:$L$1000,0))&amp;"")</f>
        <v/>
      </c>
      <c r="M884" s="52">
        <f>IF(COUNTIF('Zmiany planu'!$C$4:$C$1000,$A884)=0,IF(I884="","",I884),IF(INDEX('Zmiany planu'!$H$4:$H$1000,MATCH(INT($A884)&amp;"#"&amp;COUNTIF('Zmiany planu'!$C$4:$C$1000,$A884),'Zmiany planu'!$L$4:$L$1000,0))="",0,INDEX('Zmiany planu'!$H$4:$H$1000,MATCH(INT($A884)&amp;"#"&amp;COUNTIF('Zmiany planu'!$C$4:$C$1000,$A884),'Zmiany planu'!$L$4:$L$1000,0))))</f>
        <v/>
      </c>
      <c r="N884" s="53" t="n"/>
      <c r="O884" s="53" t="n"/>
      <c r="P884" s="54" t="n"/>
      <c r="Q884" s="55" t="n"/>
      <c r="R884" s="56">
        <f>IF(AND(N(P884)&gt;0,N(Q884)&gt;0),Q884/P884,"")</f>
        <v/>
      </c>
      <c r="S884" s="53" t="n"/>
      <c r="T884" s="53" t="n"/>
      <c r="U884" s="44">
        <f>IF(OR(N(S884)=0,N('Ustawienia'!$B$19)=0),"",IFERROR("Z"&amp;MATCH(S884,'Ustawienia'!$C$23:$C$27,1),"&lt;Z1"))</f>
        <v/>
      </c>
      <c r="V884" s="53" t="n"/>
      <c r="W884" s="44">
        <f>IF(AND(N(V884)&gt;0,N(Q884)&gt;0),ROUND(V884*Q884*1440,0),"")</f>
        <v/>
      </c>
      <c r="X884" s="53" t="n"/>
      <c r="Y884" s="53" t="n"/>
      <c r="Z884" s="53" t="n"/>
      <c r="AA884" s="57" t="n"/>
      <c r="AB884" s="53" t="n"/>
      <c r="AC884" s="58" t="n"/>
      <c r="AD884" s="57" t="n"/>
      <c r="AE884" s="53" t="n"/>
      <c r="AF884" s="58" t="n"/>
      <c r="AG884" s="53" t="n"/>
      <c r="AH884" s="58" t="n"/>
      <c r="AI884" s="58" t="n"/>
      <c r="AJ884" s="48" t="n"/>
    </row>
    <row r="885" outlineLevel="1">
      <c r="A885" s="43" t="n">
        <v>47117</v>
      </c>
      <c r="B885" s="44">
        <f>CHOOSE(WEEKDAY(A885,2),"pon","wt","śr","czw","pt","sob","ndz")</f>
        <v/>
      </c>
      <c r="C885" s="45">
        <f>A885-WEEKDAY(A885,2)+1</f>
        <v/>
      </c>
      <c r="D885" s="44">
        <f>YEAR(A885)&amp;"-"&amp;TEXT(MONTH(A885),"00")</f>
        <v/>
      </c>
      <c r="E885" s="46" t="n"/>
      <c r="F885" s="46" t="n"/>
      <c r="G885" s="47" t="n"/>
      <c r="H885" s="48" t="n"/>
      <c r="I885" s="49" t="n"/>
      <c r="J885" s="47" t="n"/>
      <c r="K885" s="50">
        <f>IF(AND(H885="",I885="",COUNTIF('Zmiany planu'!$C$4:$C$1000,$A885)=0),"",1+COUNTIF('Zmiany planu'!$C$4:$C$1000,$A885))</f>
        <v/>
      </c>
      <c r="L885" s="51">
        <f>IF(COUNTIF('Zmiany planu'!$C$4:$C$1000,$A885)=0,IF(H885="","",H885),INDEX('Zmiany planu'!$G$4:$G$1000,MATCH(INT($A885)&amp;"#"&amp;COUNTIF('Zmiany planu'!$C$4:$C$1000,$A885),'Zmiany planu'!$L$4:$L$1000,0))&amp;"")</f>
        <v/>
      </c>
      <c r="M885" s="52">
        <f>IF(COUNTIF('Zmiany planu'!$C$4:$C$1000,$A885)=0,IF(I885="","",I885),IF(INDEX('Zmiany planu'!$H$4:$H$1000,MATCH(INT($A885)&amp;"#"&amp;COUNTIF('Zmiany planu'!$C$4:$C$1000,$A885),'Zmiany planu'!$L$4:$L$1000,0))="",0,INDEX('Zmiany planu'!$H$4:$H$1000,MATCH(INT($A885)&amp;"#"&amp;COUNTIF('Zmiany planu'!$C$4:$C$1000,$A885),'Zmiany planu'!$L$4:$L$1000,0))))</f>
        <v/>
      </c>
      <c r="N885" s="53" t="n"/>
      <c r="O885" s="53" t="n"/>
      <c r="P885" s="54" t="n"/>
      <c r="Q885" s="55" t="n"/>
      <c r="R885" s="56">
        <f>IF(AND(N(P885)&gt;0,N(Q885)&gt;0),Q885/P885,"")</f>
        <v/>
      </c>
      <c r="S885" s="53" t="n"/>
      <c r="T885" s="53" t="n"/>
      <c r="U885" s="44">
        <f>IF(OR(N(S885)=0,N('Ustawienia'!$B$19)=0),"",IFERROR("Z"&amp;MATCH(S885,'Ustawienia'!$C$23:$C$27,1),"&lt;Z1"))</f>
        <v/>
      </c>
      <c r="V885" s="53" t="n"/>
      <c r="W885" s="44">
        <f>IF(AND(N(V885)&gt;0,N(Q885)&gt;0),ROUND(V885*Q885*1440,0),"")</f>
        <v/>
      </c>
      <c r="X885" s="53" t="n"/>
      <c r="Y885" s="53" t="n"/>
      <c r="Z885" s="53" t="n"/>
      <c r="AA885" s="57" t="n"/>
      <c r="AB885" s="53" t="n"/>
      <c r="AC885" s="58" t="n"/>
      <c r="AD885" s="57" t="n"/>
      <c r="AE885" s="53" t="n"/>
      <c r="AF885" s="58" t="n"/>
      <c r="AG885" s="53" t="n"/>
      <c r="AH885" s="58" t="n"/>
      <c r="AI885" s="58" t="n"/>
      <c r="AJ885" s="48" t="n"/>
    </row>
    <row r="886" outlineLevel="1">
      <c r="A886" s="59" t="n">
        <v>47118</v>
      </c>
      <c r="B886" s="60">
        <f>CHOOSE(WEEKDAY(A886,2),"pon","wt","śr","czw","pt","sob","ndz")</f>
        <v/>
      </c>
      <c r="C886" s="61">
        <f>A886-WEEKDAY(A886,2)+1</f>
        <v/>
      </c>
      <c r="D886" s="60">
        <f>YEAR(A886)&amp;"-"&amp;TEXT(MONTH(A886),"00")</f>
        <v/>
      </c>
      <c r="E886" s="62">
        <f>SUMIFS($M$4:$M$1200,$C$4:$C$1200,$C886)</f>
        <v/>
      </c>
      <c r="F886" s="62">
        <f>SUMIFS($P$4:$P$1200,$C$4:$C$1200,$C886)</f>
        <v/>
      </c>
      <c r="G886" s="63" t="n"/>
      <c r="H886" s="64" t="n"/>
      <c r="I886" s="65" t="n"/>
      <c r="J886" s="63" t="n"/>
      <c r="K886" s="66">
        <f>IF(AND(H886="",I886="",COUNTIF('Zmiany planu'!$C$4:$C$1000,$A886)=0),"",1+COUNTIF('Zmiany planu'!$C$4:$C$1000,$A886))</f>
        <v/>
      </c>
      <c r="L886" s="67">
        <f>IF(COUNTIF('Zmiany planu'!$C$4:$C$1000,$A886)=0,IF(H886="","",H886),INDEX('Zmiany planu'!$G$4:$G$1000,MATCH(INT($A886)&amp;"#"&amp;COUNTIF('Zmiany planu'!$C$4:$C$1000,$A886),'Zmiany planu'!$L$4:$L$1000,0))&amp;"")</f>
        <v/>
      </c>
      <c r="M886" s="68">
        <f>IF(COUNTIF('Zmiany planu'!$C$4:$C$1000,$A886)=0,IF(I886="","",I886),IF(INDEX('Zmiany planu'!$H$4:$H$1000,MATCH(INT($A886)&amp;"#"&amp;COUNTIF('Zmiany planu'!$C$4:$C$1000,$A886),'Zmiany planu'!$L$4:$L$1000,0))="",0,INDEX('Zmiany planu'!$H$4:$H$1000,MATCH(INT($A886)&amp;"#"&amp;COUNTIF('Zmiany planu'!$C$4:$C$1000,$A886),'Zmiany planu'!$L$4:$L$1000,0))))</f>
        <v/>
      </c>
      <c r="N886" s="69" t="n"/>
      <c r="O886" s="69" t="n"/>
      <c r="P886" s="70" t="n"/>
      <c r="Q886" s="71" t="n"/>
      <c r="R886" s="72">
        <f>IF(AND(N(P886)&gt;0,N(Q886)&gt;0),Q886/P886,"")</f>
        <v/>
      </c>
      <c r="S886" s="69" t="n"/>
      <c r="T886" s="69" t="n"/>
      <c r="U886" s="60">
        <f>IF(OR(N(S886)=0,N('Ustawienia'!$B$19)=0),"",IFERROR("Z"&amp;MATCH(S886,'Ustawienia'!$C$23:$C$27,1),"&lt;Z1"))</f>
        <v/>
      </c>
      <c r="V886" s="69" t="n"/>
      <c r="W886" s="60">
        <f>IF(AND(N(V886)&gt;0,N(Q886)&gt;0),ROUND(V886*Q886*1440,0),"")</f>
        <v/>
      </c>
      <c r="X886" s="69" t="n"/>
      <c r="Y886" s="69" t="n"/>
      <c r="Z886" s="69" t="n"/>
      <c r="AA886" s="73" t="n"/>
      <c r="AB886" s="69" t="n"/>
      <c r="AC886" s="74" t="n"/>
      <c r="AD886" s="73" t="n"/>
      <c r="AE886" s="69" t="n"/>
      <c r="AF886" s="74" t="n"/>
      <c r="AG886" s="69" t="n"/>
      <c r="AH886" s="74" t="n"/>
      <c r="AI886" s="74" t="n"/>
      <c r="AJ886" s="64" t="n"/>
    </row>
  </sheetData>
  <autoFilter ref="A3:AJ886"/>
  <mergeCells count="7">
    <mergeCell ref="N2:W2"/>
    <mergeCell ref="AE2:AG2"/>
    <mergeCell ref="E2:F2"/>
    <mergeCell ref="X2:AD2"/>
    <mergeCell ref="A2:D2"/>
    <mergeCell ref="G2:M2"/>
    <mergeCell ref="AH2:AJ2"/>
  </mergeCells>
  <conditionalFormatting sqref="A4:B1200">
    <cfRule type="expression" priority="1" dxfId="0">
      <formula>$A4=TODAY()</formula>
    </cfRule>
  </conditionalFormatting>
  <conditionalFormatting sqref="K4:K1200">
    <cfRule type="expression" priority="2" dxfId="1">
      <formula>AND(ISNUMBER($K4),$K4&gt;1)</formula>
    </cfRule>
  </conditionalFormatting>
  <conditionalFormatting sqref="L4:L1200">
    <cfRule type="expression" priority="3" dxfId="1">
      <formula>AND(ISNUMBER($K4),$K4&gt;1)</formula>
    </cfRule>
  </conditionalFormatting>
  <conditionalFormatting sqref="M4:M1200">
    <cfRule type="expression" priority="4" dxfId="1">
      <formula>AND(ISNUMBER($K4),$K4&gt;1)</formula>
    </cfRule>
  </conditionalFormatting>
  <conditionalFormatting sqref="H4:H1200">
    <cfRule type="expression" priority="5" dxfId="2">
      <formula>AND(ISNUMBER($K4),$K4&gt;1)</formula>
    </cfRule>
  </conditionalFormatting>
  <conditionalFormatting sqref="I4:I1200">
    <cfRule type="expression" priority="6" dxfId="2">
      <formula>AND(ISNUMBER($K4),$K4&gt;1)</formula>
    </cfRule>
  </conditionalFormatting>
  <conditionalFormatting sqref="N4:N1200">
    <cfRule type="expression" priority="7" dxfId="3">
      <formula>$N4="Wykonany"</formula>
    </cfRule>
    <cfRule type="expression" priority="8" dxfId="4">
      <formula>$N4="Częściowo"</formula>
    </cfRule>
    <cfRule type="expression" priority="9" dxfId="4">
      <formula>$N4="Zmieniony"</formula>
    </cfRule>
    <cfRule type="expression" priority="10" dxfId="5">
      <formula>$N4="Przeniesiony"</formula>
    </cfRule>
    <cfRule type="expression" priority="11" dxfId="6">
      <formula>$N4="Pominięty"</formula>
    </cfRule>
    <cfRule type="expression" priority="12" dxfId="7">
      <formula>$N4="Choroba/uraz"</formula>
    </cfRule>
    <cfRule type="expression" priority="13" dxfId="8">
      <formula>$N4="Dodatkowy"</formula>
    </cfRule>
    <cfRule type="expression" priority="17" dxfId="9">
      <formula>AND(ISNUMBER($A4),$A4&lt;TODAY(),N($M4)&gt;0,$N4="")</formula>
    </cfRule>
  </conditionalFormatting>
  <conditionalFormatting sqref="AB4:AC1200">
    <cfRule type="expression" priority="14" dxfId="10">
      <formula>AND(ISNUMBER($AB4),$AB4&gt;=4)</formula>
    </cfRule>
  </conditionalFormatting>
  <conditionalFormatting sqref="AI4:AJ1200">
    <cfRule type="expression" priority="15" dxfId="11">
      <formula>AND($AI4&lt;&gt;"",$AJ4="")</formula>
    </cfRule>
  </conditionalFormatting>
  <conditionalFormatting sqref="G4:M1200">
    <cfRule type="expression" priority="16" dxfId="12">
      <formula>$G4="OFF"</formula>
    </cfRule>
  </conditionalFormatting>
  <dataValidations count="15">
    <dataValidation sqref="G4:G1200" showDropDown="0" showInputMessage="0" showErrorMessage="0" allowBlank="1" error="Wybierz wartość z listy (arkusz Słownik)." type="list" errorStyle="warning">
      <formula1>='Słownik'!$A$5:$A$40</formula1>
    </dataValidation>
    <dataValidation sqref="O4:O1200" showDropDown="0" showInputMessage="0" showErrorMessage="0" allowBlank="1" error="Wybierz wartość z listy (arkusz Słownik)." type="list" errorStyle="warning">
      <formula1>='Słownik'!$A$5:$A$40</formula1>
    </dataValidation>
    <dataValidation sqref="N4:N1200" showDropDown="0" showInputMessage="0" showErrorMessage="0" allowBlank="1" error="Wybierz wartość z listy (arkusz Słownik)." type="list" errorStyle="warning">
      <formula1>='Słownik'!$F$5:$F$19</formula1>
    </dataValidation>
    <dataValidation sqref="J4:J1200" showDropDown="0" showInputMessage="0" showErrorMessage="0" allowBlank="1" error="Wybierz wartość z listy (arkusz Słownik)." type="list" errorStyle="warning">
      <formula1>='Słownik'!$I$11:$I$25</formula1>
    </dataValidation>
    <dataValidation sqref="AE4:AE1200" showDropDown="0" showInputMessage="0" showErrorMessage="0" allowBlank="1" error="Wybierz wartość z listy (arkusz Słownik)." type="list" errorStyle="warning">
      <formula1>='Buty'!$A$5:$A$30</formula1>
    </dataValidation>
    <dataValidation sqref="P4:P1200" showDropDown="0" showInputMessage="0" showErrorMessage="0" allowBlank="1" errorTitle="Nieprawidłowa wartość" error="Dystans w km, np. 12.4" type="decimal" errorStyle="stop" operator="between">
      <formula1>0</formula1>
      <formula2>100</formula2>
    </dataValidation>
    <dataValidation sqref="I4:I1200" showDropDown="0" showInputMessage="0" showErrorMessage="0" allowBlank="1" errorTitle="Nieprawidłowa wartość" error="Plan w km" type="decimal" errorStyle="stop" operator="between">
      <formula1>0</formula1>
      <formula2>100</formula2>
    </dataValidation>
    <dataValidation sqref="Q4:Q1200" showDropDown="0" showInputMessage="0" showErrorMessage="0" allowBlank="1" errorTitle="Nieprawidłowa wartość" error="Wpisz czas jako g:mm:ss, np. 0:52:30" type="time" errorStyle="stop" operator="between">
      <formula1>0</formula1>
      <formula2>0.5</formula2>
    </dataValidation>
    <dataValidation sqref="S4:S1200" showDropDown="0" showInputMessage="0" showErrorMessage="0" allowBlank="1" errorTitle="Nieprawidłowa wartość" error="Tętno 60–230" type="whole" errorStyle="stop" operator="between">
      <formula1>60</formula1>
      <formula2>230</formula2>
    </dataValidation>
    <dataValidation sqref="T4:T1200" showDropDown="0" showInputMessage="0" showErrorMessage="0" allowBlank="1" errorTitle="Nieprawidłowa wartość" error="Tętno 60–230" type="whole" errorStyle="stop" operator="between">
      <formula1>60</formula1>
      <formula2>230</formula2>
    </dataValidation>
    <dataValidation sqref="V4:V1200" showDropDown="0" showInputMessage="0" showErrorMessage="0" allowBlank="1" errorTitle="Nieprawidłowa wartość" error="RPE 1–10" type="whole" errorStyle="stop" operator="between">
      <formula1>1</formula1>
      <formula2>10</formula2>
    </dataValidation>
    <dataValidation sqref="X4:X1200" showDropDown="0" showInputMessage="0" showErrorMessage="0" allowBlank="1" errorTitle="Nieprawidłowa wartość" error="Skala 1–5" type="whole" errorStyle="stop" operator="between">
      <formula1>1</formula1>
      <formula2>5</formula2>
    </dataValidation>
    <dataValidation sqref="Y4:Y1200" showDropDown="0" showInputMessage="0" showErrorMessage="0" allowBlank="1" errorTitle="Nieprawidłowa wartość" error="Skala 1–5" type="whole" errorStyle="stop" operator="between">
      <formula1>1</formula1>
      <formula2>5</formula2>
    </dataValidation>
    <dataValidation sqref="AB4:AB1200" showDropDown="0" showInputMessage="0" showErrorMessage="0" allowBlank="1" errorTitle="Nieprawidłowa wartość" error="Skala 0–10" type="whole" errorStyle="stop" operator="between">
      <formula1>0</formula1>
      <formula2>10</formula2>
    </dataValidation>
    <dataValidation sqref="Z4:Z1200" showDropDown="0" showInputMessage="0" showErrorMessage="0" allowBlank="1" errorTitle="Nieprawidłowa wartość" error="Tętno spoczynkowe 30–120" type="whole" errorStyle="stop" operator="between">
      <formula1>30</formula1>
      <formula2>120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00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0" customWidth="1" min="3" max="3"/>
    <col width="5" customWidth="1" min="4" max="4"/>
    <col width="34" customWidth="1" min="5" max="5"/>
    <col width="6" customWidth="1" min="6" max="6"/>
    <col width="36" customWidth="1" min="7" max="7"/>
    <col width="6" customWidth="1" min="8" max="8"/>
    <col width="15" customWidth="1" min="9" max="9"/>
    <col width="30" customWidth="1" min="10" max="10"/>
    <col width="6" customWidth="1" min="11" max="11"/>
    <col width="9" customWidth="1" min="12" max="12"/>
    <col width="8" customWidth="1" min="13" max="13"/>
  </cols>
  <sheetData>
    <row r="1">
      <c r="A1" s="15" t="inlineStr">
        <is>
          <t>Zmiany planu</t>
        </is>
      </c>
    </row>
    <row r="2">
      <c r="A2" s="16" t="inlineStr">
        <is>
          <t>Rejestr wszystkich zmian. Dopisuj ZAWSZE na dole, nigdy nie kasuj starych wierszy – to jest historia planu. Dziennik sam pokaże ostatnią wersję.</t>
        </is>
      </c>
    </row>
    <row r="3" ht="32" customHeight="1">
      <c r="A3" s="75" t="inlineStr">
        <is>
          <t>Data zmiany</t>
        </is>
      </c>
      <c r="B3" s="75" t="inlineStr">
        <is>
          <t>Kto zmienia</t>
        </is>
      </c>
      <c r="C3" s="75" t="inlineStr">
        <is>
          <t>Dotyczy dnia</t>
        </is>
      </c>
      <c r="D3" s="76" t="inlineStr">
        <is>
          <t>Dzień</t>
        </is>
      </c>
      <c r="E3" s="76" t="inlineStr">
        <is>
          <t>Było – opis (auto)</t>
        </is>
      </c>
      <c r="F3" s="76" t="inlineStr">
        <is>
          <t>Było km</t>
        </is>
      </c>
      <c r="G3" s="75" t="inlineStr">
        <is>
          <t>JEST – nowy plan</t>
        </is>
      </c>
      <c r="H3" s="75" t="inlineStr">
        <is>
          <t>Nowe km</t>
        </is>
      </c>
      <c r="I3" s="75" t="inlineStr">
        <is>
          <t>Powód</t>
        </is>
      </c>
      <c r="J3" s="75" t="inlineStr">
        <is>
          <t>Komentarz</t>
        </is>
      </c>
      <c r="K3" s="76" t="inlineStr">
        <is>
          <t>Nr zmiany</t>
        </is>
      </c>
      <c r="L3" s="76" t="inlineStr">
        <is>
          <t>Klucz</t>
        </is>
      </c>
      <c r="M3" s="76" t="inlineStr">
        <is>
          <t>Miesiąc</t>
        </is>
      </c>
    </row>
    <row r="4">
      <c r="A4" s="77" t="n"/>
      <c r="B4" s="78" t="n"/>
      <c r="C4" s="77" t="n"/>
      <c r="D4" s="79">
        <f>IF(C4="","",CHOOSE(WEEKDAY(C4,2),"pon","wt","śr","czw","pt","sob","ndz"))</f>
        <v/>
      </c>
      <c r="E4" s="80">
        <f>IF(C4="","",IF(K4=1,IFERROR(IF(INDEX('Dziennik'!$H$4:$H$1200,MATCH(C4,'Dziennik'!$A$4:$A$1200,0))="","(brak planu)",INDEX('Dziennik'!$H$4:$H$1200,MATCH(C4,'Dziennik'!$A$4:$A$1200,0))),"(dzień poza dziennikiem)"),IFERROR(INDEX($G$4:$G$1000,MATCH(INT(C4)&amp;"#"&amp;(K4-1),$L$4:$L$1000,0))&amp;"","")))</f>
        <v/>
      </c>
      <c r="F4" s="81">
        <f>IF(C4="","",IF(K4=1,IFERROR(INDEX('Dziennik'!$I$4:$I$1200,MATCH(C4,'Dziennik'!$A$4:$A$1200,0)),""),IFERROR(INDEX($H$4:$H$1000,MATCH(INT(C4)&amp;"#"&amp;(K4-1),$L$4:$L$1000,0)),"")))</f>
        <v/>
      </c>
      <c r="G4" s="48" t="n"/>
      <c r="H4" s="82" t="n"/>
      <c r="I4" s="78" t="n"/>
      <c r="J4" s="48" t="n"/>
      <c r="K4" s="79">
        <f>IF(C4="","",COUNTIF($C$4:C4,C4))</f>
        <v/>
      </c>
      <c r="L4" s="79">
        <f>IF(C4="","",INT(C4)&amp;"#"&amp;K4)</f>
        <v/>
      </c>
      <c r="M4" s="79">
        <f>IF(C4="","",YEAR(C4)&amp;"-"&amp;TEXT(MONTH(C4),"00"))</f>
        <v/>
      </c>
    </row>
    <row r="5">
      <c r="A5" s="77" t="n"/>
      <c r="B5" s="78" t="n"/>
      <c r="C5" s="77" t="n"/>
      <c r="D5" s="79">
        <f>IF(C5="","",CHOOSE(WEEKDAY(C5,2),"pon","wt","śr","czw","pt","sob","ndz"))</f>
        <v/>
      </c>
      <c r="E5" s="80">
        <f>IF(C5="","",IF(K5=1,IFERROR(IF(INDEX('Dziennik'!$H$4:$H$1200,MATCH(C5,'Dziennik'!$A$4:$A$1200,0))="","(brak planu)",INDEX('Dziennik'!$H$4:$H$1200,MATCH(C5,'Dziennik'!$A$4:$A$1200,0))),"(dzień poza dziennikiem)"),IFERROR(INDEX($G$4:$G$1000,MATCH(INT(C5)&amp;"#"&amp;(K5-1),$L$4:$L$1000,0))&amp;"","")))</f>
        <v/>
      </c>
      <c r="F5" s="81">
        <f>IF(C5="","",IF(K5=1,IFERROR(INDEX('Dziennik'!$I$4:$I$1200,MATCH(C5,'Dziennik'!$A$4:$A$1200,0)),""),IFERROR(INDEX($H$4:$H$1000,MATCH(INT(C5)&amp;"#"&amp;(K5-1),$L$4:$L$1000,0)),"")))</f>
        <v/>
      </c>
      <c r="G5" s="48" t="n"/>
      <c r="H5" s="82" t="n"/>
      <c r="I5" s="78" t="n"/>
      <c r="J5" s="48" t="n"/>
      <c r="K5" s="79">
        <f>IF(C5="","",COUNTIF($C$4:C5,C5))</f>
        <v/>
      </c>
      <c r="L5" s="79">
        <f>IF(C5="","",INT(C5)&amp;"#"&amp;K5)</f>
        <v/>
      </c>
      <c r="M5" s="79">
        <f>IF(C5="","",YEAR(C5)&amp;"-"&amp;TEXT(MONTH(C5),"00"))</f>
        <v/>
      </c>
    </row>
    <row r="6">
      <c r="A6" s="77" t="n"/>
      <c r="B6" s="78" t="n"/>
      <c r="C6" s="77" t="n"/>
      <c r="D6" s="79">
        <f>IF(C6="","",CHOOSE(WEEKDAY(C6,2),"pon","wt","śr","czw","pt","sob","ndz"))</f>
        <v/>
      </c>
      <c r="E6" s="80">
        <f>IF(C6="","",IF(K6=1,IFERROR(IF(INDEX('Dziennik'!$H$4:$H$1200,MATCH(C6,'Dziennik'!$A$4:$A$1200,0))="","(brak planu)",INDEX('Dziennik'!$H$4:$H$1200,MATCH(C6,'Dziennik'!$A$4:$A$1200,0))),"(dzień poza dziennikiem)"),IFERROR(INDEX($G$4:$G$1000,MATCH(INT(C6)&amp;"#"&amp;(K6-1),$L$4:$L$1000,0))&amp;"","")))</f>
        <v/>
      </c>
      <c r="F6" s="81">
        <f>IF(C6="","",IF(K6=1,IFERROR(INDEX('Dziennik'!$I$4:$I$1200,MATCH(C6,'Dziennik'!$A$4:$A$1200,0)),""),IFERROR(INDEX($H$4:$H$1000,MATCH(INT(C6)&amp;"#"&amp;(K6-1),$L$4:$L$1000,0)),"")))</f>
        <v/>
      </c>
      <c r="G6" s="48" t="n"/>
      <c r="H6" s="82" t="n"/>
      <c r="I6" s="78" t="n"/>
      <c r="J6" s="48" t="n"/>
      <c r="K6" s="79">
        <f>IF(C6="","",COUNTIF($C$4:C6,C6))</f>
        <v/>
      </c>
      <c r="L6" s="79">
        <f>IF(C6="","",INT(C6)&amp;"#"&amp;K6)</f>
        <v/>
      </c>
      <c r="M6" s="79">
        <f>IF(C6="","",YEAR(C6)&amp;"-"&amp;TEXT(MONTH(C6),"00"))</f>
        <v/>
      </c>
    </row>
    <row r="7">
      <c r="A7" s="77" t="n"/>
      <c r="B7" s="78" t="n"/>
      <c r="C7" s="77" t="n"/>
      <c r="D7" s="79">
        <f>IF(C7="","",CHOOSE(WEEKDAY(C7,2),"pon","wt","śr","czw","pt","sob","ndz"))</f>
        <v/>
      </c>
      <c r="E7" s="80">
        <f>IF(C7="","",IF(K7=1,IFERROR(IF(INDEX('Dziennik'!$H$4:$H$1200,MATCH(C7,'Dziennik'!$A$4:$A$1200,0))="","(brak planu)",INDEX('Dziennik'!$H$4:$H$1200,MATCH(C7,'Dziennik'!$A$4:$A$1200,0))),"(dzień poza dziennikiem)"),IFERROR(INDEX($G$4:$G$1000,MATCH(INT(C7)&amp;"#"&amp;(K7-1),$L$4:$L$1000,0))&amp;"","")))</f>
        <v/>
      </c>
      <c r="F7" s="81">
        <f>IF(C7="","",IF(K7=1,IFERROR(INDEX('Dziennik'!$I$4:$I$1200,MATCH(C7,'Dziennik'!$A$4:$A$1200,0)),""),IFERROR(INDEX($H$4:$H$1000,MATCH(INT(C7)&amp;"#"&amp;(K7-1),$L$4:$L$1000,0)),"")))</f>
        <v/>
      </c>
      <c r="G7" s="48" t="n"/>
      <c r="H7" s="82" t="n"/>
      <c r="I7" s="78" t="n"/>
      <c r="J7" s="48" t="n"/>
      <c r="K7" s="79">
        <f>IF(C7="","",COUNTIF($C$4:C7,C7))</f>
        <v/>
      </c>
      <c r="L7" s="79">
        <f>IF(C7="","",INT(C7)&amp;"#"&amp;K7)</f>
        <v/>
      </c>
      <c r="M7" s="79">
        <f>IF(C7="","",YEAR(C7)&amp;"-"&amp;TEXT(MONTH(C7),"00"))</f>
        <v/>
      </c>
    </row>
    <row r="8">
      <c r="A8" s="77" t="n"/>
      <c r="B8" s="78" t="n"/>
      <c r="C8" s="77" t="n"/>
      <c r="D8" s="79">
        <f>IF(C8="","",CHOOSE(WEEKDAY(C8,2),"pon","wt","śr","czw","pt","sob","ndz"))</f>
        <v/>
      </c>
      <c r="E8" s="80">
        <f>IF(C8="","",IF(K8=1,IFERROR(IF(INDEX('Dziennik'!$H$4:$H$1200,MATCH(C8,'Dziennik'!$A$4:$A$1200,0))="","(brak planu)",INDEX('Dziennik'!$H$4:$H$1200,MATCH(C8,'Dziennik'!$A$4:$A$1200,0))),"(dzień poza dziennikiem)"),IFERROR(INDEX($G$4:$G$1000,MATCH(INT(C8)&amp;"#"&amp;(K8-1),$L$4:$L$1000,0))&amp;"","")))</f>
        <v/>
      </c>
      <c r="F8" s="81">
        <f>IF(C8="","",IF(K8=1,IFERROR(INDEX('Dziennik'!$I$4:$I$1200,MATCH(C8,'Dziennik'!$A$4:$A$1200,0)),""),IFERROR(INDEX($H$4:$H$1000,MATCH(INT(C8)&amp;"#"&amp;(K8-1),$L$4:$L$1000,0)),"")))</f>
        <v/>
      </c>
      <c r="G8" s="48" t="n"/>
      <c r="H8" s="82" t="n"/>
      <c r="I8" s="78" t="n"/>
      <c r="J8" s="48" t="n"/>
      <c r="K8" s="79">
        <f>IF(C8="","",COUNTIF($C$4:C8,C8))</f>
        <v/>
      </c>
      <c r="L8" s="79">
        <f>IF(C8="","",INT(C8)&amp;"#"&amp;K8)</f>
        <v/>
      </c>
      <c r="M8" s="79">
        <f>IF(C8="","",YEAR(C8)&amp;"-"&amp;TEXT(MONTH(C8),"00"))</f>
        <v/>
      </c>
    </row>
    <row r="9">
      <c r="A9" s="77" t="n"/>
      <c r="B9" s="78" t="n"/>
      <c r="C9" s="77" t="n"/>
      <c r="D9" s="79">
        <f>IF(C9="","",CHOOSE(WEEKDAY(C9,2),"pon","wt","śr","czw","pt","sob","ndz"))</f>
        <v/>
      </c>
      <c r="E9" s="80">
        <f>IF(C9="","",IF(K9=1,IFERROR(IF(INDEX('Dziennik'!$H$4:$H$1200,MATCH(C9,'Dziennik'!$A$4:$A$1200,0))="","(brak planu)",INDEX('Dziennik'!$H$4:$H$1200,MATCH(C9,'Dziennik'!$A$4:$A$1200,0))),"(dzień poza dziennikiem)"),IFERROR(INDEX($G$4:$G$1000,MATCH(INT(C9)&amp;"#"&amp;(K9-1),$L$4:$L$1000,0))&amp;"","")))</f>
        <v/>
      </c>
      <c r="F9" s="81">
        <f>IF(C9="","",IF(K9=1,IFERROR(INDEX('Dziennik'!$I$4:$I$1200,MATCH(C9,'Dziennik'!$A$4:$A$1200,0)),""),IFERROR(INDEX($H$4:$H$1000,MATCH(INT(C9)&amp;"#"&amp;(K9-1),$L$4:$L$1000,0)),"")))</f>
        <v/>
      </c>
      <c r="G9" s="48" t="n"/>
      <c r="H9" s="82" t="n"/>
      <c r="I9" s="78" t="n"/>
      <c r="J9" s="48" t="n"/>
      <c r="K9" s="79">
        <f>IF(C9="","",COUNTIF($C$4:C9,C9))</f>
        <v/>
      </c>
      <c r="L9" s="79">
        <f>IF(C9="","",INT(C9)&amp;"#"&amp;K9)</f>
        <v/>
      </c>
      <c r="M9" s="79">
        <f>IF(C9="","",YEAR(C9)&amp;"-"&amp;TEXT(MONTH(C9),"00"))</f>
        <v/>
      </c>
    </row>
    <row r="10">
      <c r="A10" s="77" t="n"/>
      <c r="B10" s="78" t="n"/>
      <c r="C10" s="77" t="n"/>
      <c r="D10" s="79">
        <f>IF(C10="","",CHOOSE(WEEKDAY(C10,2),"pon","wt","śr","czw","pt","sob","ndz"))</f>
        <v/>
      </c>
      <c r="E10" s="80">
        <f>IF(C10="","",IF(K10=1,IFERROR(IF(INDEX('Dziennik'!$H$4:$H$1200,MATCH(C10,'Dziennik'!$A$4:$A$1200,0))="","(brak planu)",INDEX('Dziennik'!$H$4:$H$1200,MATCH(C10,'Dziennik'!$A$4:$A$1200,0))),"(dzień poza dziennikiem)"),IFERROR(INDEX($G$4:$G$1000,MATCH(INT(C10)&amp;"#"&amp;(K10-1),$L$4:$L$1000,0))&amp;"","")))</f>
        <v/>
      </c>
      <c r="F10" s="81">
        <f>IF(C10="","",IF(K10=1,IFERROR(INDEX('Dziennik'!$I$4:$I$1200,MATCH(C10,'Dziennik'!$A$4:$A$1200,0)),""),IFERROR(INDEX($H$4:$H$1000,MATCH(INT(C10)&amp;"#"&amp;(K10-1),$L$4:$L$1000,0)),"")))</f>
        <v/>
      </c>
      <c r="G10" s="48" t="n"/>
      <c r="H10" s="82" t="n"/>
      <c r="I10" s="78" t="n"/>
      <c r="J10" s="48" t="n"/>
      <c r="K10" s="79">
        <f>IF(C10="","",COUNTIF($C$4:C10,C10))</f>
        <v/>
      </c>
      <c r="L10" s="79">
        <f>IF(C10="","",INT(C10)&amp;"#"&amp;K10)</f>
        <v/>
      </c>
      <c r="M10" s="79">
        <f>IF(C10="","",YEAR(C10)&amp;"-"&amp;TEXT(MONTH(C10),"00"))</f>
        <v/>
      </c>
    </row>
    <row r="11">
      <c r="A11" s="77" t="n"/>
      <c r="B11" s="78" t="n"/>
      <c r="C11" s="77" t="n"/>
      <c r="D11" s="79">
        <f>IF(C11="","",CHOOSE(WEEKDAY(C11,2),"pon","wt","śr","czw","pt","sob","ndz"))</f>
        <v/>
      </c>
      <c r="E11" s="80">
        <f>IF(C11="","",IF(K11=1,IFERROR(IF(INDEX('Dziennik'!$H$4:$H$1200,MATCH(C11,'Dziennik'!$A$4:$A$1200,0))="","(brak planu)",INDEX('Dziennik'!$H$4:$H$1200,MATCH(C11,'Dziennik'!$A$4:$A$1200,0))),"(dzień poza dziennikiem)"),IFERROR(INDEX($G$4:$G$1000,MATCH(INT(C11)&amp;"#"&amp;(K11-1),$L$4:$L$1000,0))&amp;"","")))</f>
        <v/>
      </c>
      <c r="F11" s="81">
        <f>IF(C11="","",IF(K11=1,IFERROR(INDEX('Dziennik'!$I$4:$I$1200,MATCH(C11,'Dziennik'!$A$4:$A$1200,0)),""),IFERROR(INDEX($H$4:$H$1000,MATCH(INT(C11)&amp;"#"&amp;(K11-1),$L$4:$L$1000,0)),"")))</f>
        <v/>
      </c>
      <c r="G11" s="48" t="n"/>
      <c r="H11" s="82" t="n"/>
      <c r="I11" s="78" t="n"/>
      <c r="J11" s="48" t="n"/>
      <c r="K11" s="79">
        <f>IF(C11="","",COUNTIF($C$4:C11,C11))</f>
        <v/>
      </c>
      <c r="L11" s="79">
        <f>IF(C11="","",INT(C11)&amp;"#"&amp;K11)</f>
        <v/>
      </c>
      <c r="M11" s="79">
        <f>IF(C11="","",YEAR(C11)&amp;"-"&amp;TEXT(MONTH(C11),"00"))</f>
        <v/>
      </c>
    </row>
    <row r="12">
      <c r="A12" s="77" t="n"/>
      <c r="B12" s="78" t="n"/>
      <c r="C12" s="77" t="n"/>
      <c r="D12" s="79">
        <f>IF(C12="","",CHOOSE(WEEKDAY(C12,2),"pon","wt","śr","czw","pt","sob","ndz"))</f>
        <v/>
      </c>
      <c r="E12" s="80">
        <f>IF(C12="","",IF(K12=1,IFERROR(IF(INDEX('Dziennik'!$H$4:$H$1200,MATCH(C12,'Dziennik'!$A$4:$A$1200,0))="","(brak planu)",INDEX('Dziennik'!$H$4:$H$1200,MATCH(C12,'Dziennik'!$A$4:$A$1200,0))),"(dzień poza dziennikiem)"),IFERROR(INDEX($G$4:$G$1000,MATCH(INT(C12)&amp;"#"&amp;(K12-1),$L$4:$L$1000,0))&amp;"","")))</f>
        <v/>
      </c>
      <c r="F12" s="81">
        <f>IF(C12="","",IF(K12=1,IFERROR(INDEX('Dziennik'!$I$4:$I$1200,MATCH(C12,'Dziennik'!$A$4:$A$1200,0)),""),IFERROR(INDEX($H$4:$H$1000,MATCH(INT(C12)&amp;"#"&amp;(K12-1),$L$4:$L$1000,0)),"")))</f>
        <v/>
      </c>
      <c r="G12" s="48" t="n"/>
      <c r="H12" s="82" t="n"/>
      <c r="I12" s="78" t="n"/>
      <c r="J12" s="48" t="n"/>
      <c r="K12" s="79">
        <f>IF(C12="","",COUNTIF($C$4:C12,C12))</f>
        <v/>
      </c>
      <c r="L12" s="79">
        <f>IF(C12="","",INT(C12)&amp;"#"&amp;K12)</f>
        <v/>
      </c>
      <c r="M12" s="79">
        <f>IF(C12="","",YEAR(C12)&amp;"-"&amp;TEXT(MONTH(C12),"00"))</f>
        <v/>
      </c>
    </row>
    <row r="13">
      <c r="A13" s="77" t="n"/>
      <c r="B13" s="78" t="n"/>
      <c r="C13" s="77" t="n"/>
      <c r="D13" s="79">
        <f>IF(C13="","",CHOOSE(WEEKDAY(C13,2),"pon","wt","śr","czw","pt","sob","ndz"))</f>
        <v/>
      </c>
      <c r="E13" s="80">
        <f>IF(C13="","",IF(K13=1,IFERROR(IF(INDEX('Dziennik'!$H$4:$H$1200,MATCH(C13,'Dziennik'!$A$4:$A$1200,0))="","(brak planu)",INDEX('Dziennik'!$H$4:$H$1200,MATCH(C13,'Dziennik'!$A$4:$A$1200,0))),"(dzień poza dziennikiem)"),IFERROR(INDEX($G$4:$G$1000,MATCH(INT(C13)&amp;"#"&amp;(K13-1),$L$4:$L$1000,0))&amp;"","")))</f>
        <v/>
      </c>
      <c r="F13" s="81">
        <f>IF(C13="","",IF(K13=1,IFERROR(INDEX('Dziennik'!$I$4:$I$1200,MATCH(C13,'Dziennik'!$A$4:$A$1200,0)),""),IFERROR(INDEX($H$4:$H$1000,MATCH(INT(C13)&amp;"#"&amp;(K13-1),$L$4:$L$1000,0)),"")))</f>
        <v/>
      </c>
      <c r="G13" s="48" t="n"/>
      <c r="H13" s="82" t="n"/>
      <c r="I13" s="78" t="n"/>
      <c r="J13" s="48" t="n"/>
      <c r="K13" s="79">
        <f>IF(C13="","",COUNTIF($C$4:C13,C13))</f>
        <v/>
      </c>
      <c r="L13" s="79">
        <f>IF(C13="","",INT(C13)&amp;"#"&amp;K13)</f>
        <v/>
      </c>
      <c r="M13" s="79">
        <f>IF(C13="","",YEAR(C13)&amp;"-"&amp;TEXT(MONTH(C13),"00"))</f>
        <v/>
      </c>
    </row>
    <row r="14">
      <c r="A14" s="77" t="n"/>
      <c r="B14" s="78" t="n"/>
      <c r="C14" s="77" t="n"/>
      <c r="D14" s="79">
        <f>IF(C14="","",CHOOSE(WEEKDAY(C14,2),"pon","wt","śr","czw","pt","sob","ndz"))</f>
        <v/>
      </c>
      <c r="E14" s="80">
        <f>IF(C14="","",IF(K14=1,IFERROR(IF(INDEX('Dziennik'!$H$4:$H$1200,MATCH(C14,'Dziennik'!$A$4:$A$1200,0))="","(brak planu)",INDEX('Dziennik'!$H$4:$H$1200,MATCH(C14,'Dziennik'!$A$4:$A$1200,0))),"(dzień poza dziennikiem)"),IFERROR(INDEX($G$4:$G$1000,MATCH(INT(C14)&amp;"#"&amp;(K14-1),$L$4:$L$1000,0))&amp;"","")))</f>
        <v/>
      </c>
      <c r="F14" s="81">
        <f>IF(C14="","",IF(K14=1,IFERROR(INDEX('Dziennik'!$I$4:$I$1200,MATCH(C14,'Dziennik'!$A$4:$A$1200,0)),""),IFERROR(INDEX($H$4:$H$1000,MATCH(INT(C14)&amp;"#"&amp;(K14-1),$L$4:$L$1000,0)),"")))</f>
        <v/>
      </c>
      <c r="G14" s="48" t="n"/>
      <c r="H14" s="82" t="n"/>
      <c r="I14" s="78" t="n"/>
      <c r="J14" s="48" t="n"/>
      <c r="K14" s="79">
        <f>IF(C14="","",COUNTIF($C$4:C14,C14))</f>
        <v/>
      </c>
      <c r="L14" s="79">
        <f>IF(C14="","",INT(C14)&amp;"#"&amp;K14)</f>
        <v/>
      </c>
      <c r="M14" s="79">
        <f>IF(C14="","",YEAR(C14)&amp;"-"&amp;TEXT(MONTH(C14),"00"))</f>
        <v/>
      </c>
    </row>
    <row r="15">
      <c r="A15" s="77" t="n"/>
      <c r="B15" s="78" t="n"/>
      <c r="C15" s="77" t="n"/>
      <c r="D15" s="79">
        <f>IF(C15="","",CHOOSE(WEEKDAY(C15,2),"pon","wt","śr","czw","pt","sob","ndz"))</f>
        <v/>
      </c>
      <c r="E15" s="80">
        <f>IF(C15="","",IF(K15=1,IFERROR(IF(INDEX('Dziennik'!$H$4:$H$1200,MATCH(C15,'Dziennik'!$A$4:$A$1200,0))="","(brak planu)",INDEX('Dziennik'!$H$4:$H$1200,MATCH(C15,'Dziennik'!$A$4:$A$1200,0))),"(dzień poza dziennikiem)"),IFERROR(INDEX($G$4:$G$1000,MATCH(INT(C15)&amp;"#"&amp;(K15-1),$L$4:$L$1000,0))&amp;"","")))</f>
        <v/>
      </c>
      <c r="F15" s="81">
        <f>IF(C15="","",IF(K15=1,IFERROR(INDEX('Dziennik'!$I$4:$I$1200,MATCH(C15,'Dziennik'!$A$4:$A$1200,0)),""),IFERROR(INDEX($H$4:$H$1000,MATCH(INT(C15)&amp;"#"&amp;(K15-1),$L$4:$L$1000,0)),"")))</f>
        <v/>
      </c>
      <c r="G15" s="48" t="n"/>
      <c r="H15" s="82" t="n"/>
      <c r="I15" s="78" t="n"/>
      <c r="J15" s="48" t="n"/>
      <c r="K15" s="79">
        <f>IF(C15="","",COUNTIF($C$4:C15,C15))</f>
        <v/>
      </c>
      <c r="L15" s="79">
        <f>IF(C15="","",INT(C15)&amp;"#"&amp;K15)</f>
        <v/>
      </c>
      <c r="M15" s="79">
        <f>IF(C15="","",YEAR(C15)&amp;"-"&amp;TEXT(MONTH(C15),"00"))</f>
        <v/>
      </c>
    </row>
    <row r="16">
      <c r="A16" s="77" t="n"/>
      <c r="B16" s="78" t="n"/>
      <c r="C16" s="77" t="n"/>
      <c r="D16" s="79">
        <f>IF(C16="","",CHOOSE(WEEKDAY(C16,2),"pon","wt","śr","czw","pt","sob","ndz"))</f>
        <v/>
      </c>
      <c r="E16" s="80">
        <f>IF(C16="","",IF(K16=1,IFERROR(IF(INDEX('Dziennik'!$H$4:$H$1200,MATCH(C16,'Dziennik'!$A$4:$A$1200,0))="","(brak planu)",INDEX('Dziennik'!$H$4:$H$1200,MATCH(C16,'Dziennik'!$A$4:$A$1200,0))),"(dzień poza dziennikiem)"),IFERROR(INDEX($G$4:$G$1000,MATCH(INT(C16)&amp;"#"&amp;(K16-1),$L$4:$L$1000,0))&amp;"","")))</f>
        <v/>
      </c>
      <c r="F16" s="81">
        <f>IF(C16="","",IF(K16=1,IFERROR(INDEX('Dziennik'!$I$4:$I$1200,MATCH(C16,'Dziennik'!$A$4:$A$1200,0)),""),IFERROR(INDEX($H$4:$H$1000,MATCH(INT(C16)&amp;"#"&amp;(K16-1),$L$4:$L$1000,0)),"")))</f>
        <v/>
      </c>
      <c r="G16" s="48" t="n"/>
      <c r="H16" s="82" t="n"/>
      <c r="I16" s="78" t="n"/>
      <c r="J16" s="48" t="n"/>
      <c r="K16" s="79">
        <f>IF(C16="","",COUNTIF($C$4:C16,C16))</f>
        <v/>
      </c>
      <c r="L16" s="79">
        <f>IF(C16="","",INT(C16)&amp;"#"&amp;K16)</f>
        <v/>
      </c>
      <c r="M16" s="79">
        <f>IF(C16="","",YEAR(C16)&amp;"-"&amp;TEXT(MONTH(C16),"00"))</f>
        <v/>
      </c>
    </row>
    <row r="17">
      <c r="A17" s="77" t="n"/>
      <c r="B17" s="78" t="n"/>
      <c r="C17" s="77" t="n"/>
      <c r="D17" s="79">
        <f>IF(C17="","",CHOOSE(WEEKDAY(C17,2),"pon","wt","śr","czw","pt","sob","ndz"))</f>
        <v/>
      </c>
      <c r="E17" s="80">
        <f>IF(C17="","",IF(K17=1,IFERROR(IF(INDEX('Dziennik'!$H$4:$H$1200,MATCH(C17,'Dziennik'!$A$4:$A$1200,0))="","(brak planu)",INDEX('Dziennik'!$H$4:$H$1200,MATCH(C17,'Dziennik'!$A$4:$A$1200,0))),"(dzień poza dziennikiem)"),IFERROR(INDEX($G$4:$G$1000,MATCH(INT(C17)&amp;"#"&amp;(K17-1),$L$4:$L$1000,0))&amp;"","")))</f>
        <v/>
      </c>
      <c r="F17" s="81">
        <f>IF(C17="","",IF(K17=1,IFERROR(INDEX('Dziennik'!$I$4:$I$1200,MATCH(C17,'Dziennik'!$A$4:$A$1200,0)),""),IFERROR(INDEX($H$4:$H$1000,MATCH(INT(C17)&amp;"#"&amp;(K17-1),$L$4:$L$1000,0)),"")))</f>
        <v/>
      </c>
      <c r="G17" s="48" t="n"/>
      <c r="H17" s="82" t="n"/>
      <c r="I17" s="78" t="n"/>
      <c r="J17" s="48" t="n"/>
      <c r="K17" s="79">
        <f>IF(C17="","",COUNTIF($C$4:C17,C17))</f>
        <v/>
      </c>
      <c r="L17" s="79">
        <f>IF(C17="","",INT(C17)&amp;"#"&amp;K17)</f>
        <v/>
      </c>
      <c r="M17" s="79">
        <f>IF(C17="","",YEAR(C17)&amp;"-"&amp;TEXT(MONTH(C17),"00"))</f>
        <v/>
      </c>
    </row>
    <row r="18">
      <c r="A18" s="77" t="n"/>
      <c r="B18" s="78" t="n"/>
      <c r="C18" s="77" t="n"/>
      <c r="D18" s="79">
        <f>IF(C18="","",CHOOSE(WEEKDAY(C18,2),"pon","wt","śr","czw","pt","sob","ndz"))</f>
        <v/>
      </c>
      <c r="E18" s="80">
        <f>IF(C18="","",IF(K18=1,IFERROR(IF(INDEX('Dziennik'!$H$4:$H$1200,MATCH(C18,'Dziennik'!$A$4:$A$1200,0))="","(brak planu)",INDEX('Dziennik'!$H$4:$H$1200,MATCH(C18,'Dziennik'!$A$4:$A$1200,0))),"(dzień poza dziennikiem)"),IFERROR(INDEX($G$4:$G$1000,MATCH(INT(C18)&amp;"#"&amp;(K18-1),$L$4:$L$1000,0))&amp;"","")))</f>
        <v/>
      </c>
      <c r="F18" s="81">
        <f>IF(C18="","",IF(K18=1,IFERROR(INDEX('Dziennik'!$I$4:$I$1200,MATCH(C18,'Dziennik'!$A$4:$A$1200,0)),""),IFERROR(INDEX($H$4:$H$1000,MATCH(INT(C18)&amp;"#"&amp;(K18-1),$L$4:$L$1000,0)),"")))</f>
        <v/>
      </c>
      <c r="G18" s="48" t="n"/>
      <c r="H18" s="82" t="n"/>
      <c r="I18" s="78" t="n"/>
      <c r="J18" s="48" t="n"/>
      <c r="K18" s="79">
        <f>IF(C18="","",COUNTIF($C$4:C18,C18))</f>
        <v/>
      </c>
      <c r="L18" s="79">
        <f>IF(C18="","",INT(C18)&amp;"#"&amp;K18)</f>
        <v/>
      </c>
      <c r="M18" s="79">
        <f>IF(C18="","",YEAR(C18)&amp;"-"&amp;TEXT(MONTH(C18),"00"))</f>
        <v/>
      </c>
    </row>
    <row r="19">
      <c r="A19" s="77" t="n"/>
      <c r="B19" s="78" t="n"/>
      <c r="C19" s="77" t="n"/>
      <c r="D19" s="79">
        <f>IF(C19="","",CHOOSE(WEEKDAY(C19,2),"pon","wt","śr","czw","pt","sob","ndz"))</f>
        <v/>
      </c>
      <c r="E19" s="80">
        <f>IF(C19="","",IF(K19=1,IFERROR(IF(INDEX('Dziennik'!$H$4:$H$1200,MATCH(C19,'Dziennik'!$A$4:$A$1200,0))="","(brak planu)",INDEX('Dziennik'!$H$4:$H$1200,MATCH(C19,'Dziennik'!$A$4:$A$1200,0))),"(dzień poza dziennikiem)"),IFERROR(INDEX($G$4:$G$1000,MATCH(INT(C19)&amp;"#"&amp;(K19-1),$L$4:$L$1000,0))&amp;"","")))</f>
        <v/>
      </c>
      <c r="F19" s="81">
        <f>IF(C19="","",IF(K19=1,IFERROR(INDEX('Dziennik'!$I$4:$I$1200,MATCH(C19,'Dziennik'!$A$4:$A$1200,0)),""),IFERROR(INDEX($H$4:$H$1000,MATCH(INT(C19)&amp;"#"&amp;(K19-1),$L$4:$L$1000,0)),"")))</f>
        <v/>
      </c>
      <c r="G19" s="48" t="n"/>
      <c r="H19" s="82" t="n"/>
      <c r="I19" s="78" t="n"/>
      <c r="J19" s="48" t="n"/>
      <c r="K19" s="79">
        <f>IF(C19="","",COUNTIF($C$4:C19,C19))</f>
        <v/>
      </c>
      <c r="L19" s="79">
        <f>IF(C19="","",INT(C19)&amp;"#"&amp;K19)</f>
        <v/>
      </c>
      <c r="M19" s="79">
        <f>IF(C19="","",YEAR(C19)&amp;"-"&amp;TEXT(MONTH(C19),"00"))</f>
        <v/>
      </c>
    </row>
    <row r="20">
      <c r="A20" s="77" t="n"/>
      <c r="B20" s="78" t="n"/>
      <c r="C20" s="77" t="n"/>
      <c r="D20" s="79">
        <f>IF(C20="","",CHOOSE(WEEKDAY(C20,2),"pon","wt","śr","czw","pt","sob","ndz"))</f>
        <v/>
      </c>
      <c r="E20" s="80">
        <f>IF(C20="","",IF(K20=1,IFERROR(IF(INDEX('Dziennik'!$H$4:$H$1200,MATCH(C20,'Dziennik'!$A$4:$A$1200,0))="","(brak planu)",INDEX('Dziennik'!$H$4:$H$1200,MATCH(C20,'Dziennik'!$A$4:$A$1200,0))),"(dzień poza dziennikiem)"),IFERROR(INDEX($G$4:$G$1000,MATCH(INT(C20)&amp;"#"&amp;(K20-1),$L$4:$L$1000,0))&amp;"","")))</f>
        <v/>
      </c>
      <c r="F20" s="81">
        <f>IF(C20="","",IF(K20=1,IFERROR(INDEX('Dziennik'!$I$4:$I$1200,MATCH(C20,'Dziennik'!$A$4:$A$1200,0)),""),IFERROR(INDEX($H$4:$H$1000,MATCH(INT(C20)&amp;"#"&amp;(K20-1),$L$4:$L$1000,0)),"")))</f>
        <v/>
      </c>
      <c r="G20" s="48" t="n"/>
      <c r="H20" s="82" t="n"/>
      <c r="I20" s="78" t="n"/>
      <c r="J20" s="48" t="n"/>
      <c r="K20" s="79">
        <f>IF(C20="","",COUNTIF($C$4:C20,C20))</f>
        <v/>
      </c>
      <c r="L20" s="79">
        <f>IF(C20="","",INT(C20)&amp;"#"&amp;K20)</f>
        <v/>
      </c>
      <c r="M20" s="79">
        <f>IF(C20="","",YEAR(C20)&amp;"-"&amp;TEXT(MONTH(C20),"00"))</f>
        <v/>
      </c>
    </row>
    <row r="21">
      <c r="A21" s="77" t="n"/>
      <c r="B21" s="78" t="n"/>
      <c r="C21" s="77" t="n"/>
      <c r="D21" s="79">
        <f>IF(C21="","",CHOOSE(WEEKDAY(C21,2),"pon","wt","śr","czw","pt","sob","ndz"))</f>
        <v/>
      </c>
      <c r="E21" s="80">
        <f>IF(C21="","",IF(K21=1,IFERROR(IF(INDEX('Dziennik'!$H$4:$H$1200,MATCH(C21,'Dziennik'!$A$4:$A$1200,0))="","(brak planu)",INDEX('Dziennik'!$H$4:$H$1200,MATCH(C21,'Dziennik'!$A$4:$A$1200,0))),"(dzień poza dziennikiem)"),IFERROR(INDEX($G$4:$G$1000,MATCH(INT(C21)&amp;"#"&amp;(K21-1),$L$4:$L$1000,0))&amp;"","")))</f>
        <v/>
      </c>
      <c r="F21" s="81">
        <f>IF(C21="","",IF(K21=1,IFERROR(INDEX('Dziennik'!$I$4:$I$1200,MATCH(C21,'Dziennik'!$A$4:$A$1200,0)),""),IFERROR(INDEX($H$4:$H$1000,MATCH(INT(C21)&amp;"#"&amp;(K21-1),$L$4:$L$1000,0)),"")))</f>
        <v/>
      </c>
      <c r="G21" s="48" t="n"/>
      <c r="H21" s="82" t="n"/>
      <c r="I21" s="78" t="n"/>
      <c r="J21" s="48" t="n"/>
      <c r="K21" s="79">
        <f>IF(C21="","",COUNTIF($C$4:C21,C21))</f>
        <v/>
      </c>
      <c r="L21" s="79">
        <f>IF(C21="","",INT(C21)&amp;"#"&amp;K21)</f>
        <v/>
      </c>
      <c r="M21" s="79">
        <f>IF(C21="","",YEAR(C21)&amp;"-"&amp;TEXT(MONTH(C21),"00"))</f>
        <v/>
      </c>
    </row>
    <row r="22">
      <c r="A22" s="77" t="n"/>
      <c r="B22" s="78" t="n"/>
      <c r="C22" s="77" t="n"/>
      <c r="D22" s="79">
        <f>IF(C22="","",CHOOSE(WEEKDAY(C22,2),"pon","wt","śr","czw","pt","sob","ndz"))</f>
        <v/>
      </c>
      <c r="E22" s="80">
        <f>IF(C22="","",IF(K22=1,IFERROR(IF(INDEX('Dziennik'!$H$4:$H$1200,MATCH(C22,'Dziennik'!$A$4:$A$1200,0))="","(brak planu)",INDEX('Dziennik'!$H$4:$H$1200,MATCH(C22,'Dziennik'!$A$4:$A$1200,0))),"(dzień poza dziennikiem)"),IFERROR(INDEX($G$4:$G$1000,MATCH(INT(C22)&amp;"#"&amp;(K22-1),$L$4:$L$1000,0))&amp;"","")))</f>
        <v/>
      </c>
      <c r="F22" s="81">
        <f>IF(C22="","",IF(K22=1,IFERROR(INDEX('Dziennik'!$I$4:$I$1200,MATCH(C22,'Dziennik'!$A$4:$A$1200,0)),""),IFERROR(INDEX($H$4:$H$1000,MATCH(INT(C22)&amp;"#"&amp;(K22-1),$L$4:$L$1000,0)),"")))</f>
        <v/>
      </c>
      <c r="G22" s="48" t="n"/>
      <c r="H22" s="82" t="n"/>
      <c r="I22" s="78" t="n"/>
      <c r="J22" s="48" t="n"/>
      <c r="K22" s="79">
        <f>IF(C22="","",COUNTIF($C$4:C22,C22))</f>
        <v/>
      </c>
      <c r="L22" s="79">
        <f>IF(C22="","",INT(C22)&amp;"#"&amp;K22)</f>
        <v/>
      </c>
      <c r="M22" s="79">
        <f>IF(C22="","",YEAR(C22)&amp;"-"&amp;TEXT(MONTH(C22),"00"))</f>
        <v/>
      </c>
    </row>
    <row r="23">
      <c r="A23" s="77" t="n"/>
      <c r="B23" s="78" t="n"/>
      <c r="C23" s="77" t="n"/>
      <c r="D23" s="79">
        <f>IF(C23="","",CHOOSE(WEEKDAY(C23,2),"pon","wt","śr","czw","pt","sob","ndz"))</f>
        <v/>
      </c>
      <c r="E23" s="80">
        <f>IF(C23="","",IF(K23=1,IFERROR(IF(INDEX('Dziennik'!$H$4:$H$1200,MATCH(C23,'Dziennik'!$A$4:$A$1200,0))="","(brak planu)",INDEX('Dziennik'!$H$4:$H$1200,MATCH(C23,'Dziennik'!$A$4:$A$1200,0))),"(dzień poza dziennikiem)"),IFERROR(INDEX($G$4:$G$1000,MATCH(INT(C23)&amp;"#"&amp;(K23-1),$L$4:$L$1000,0))&amp;"","")))</f>
        <v/>
      </c>
      <c r="F23" s="81">
        <f>IF(C23="","",IF(K23=1,IFERROR(INDEX('Dziennik'!$I$4:$I$1200,MATCH(C23,'Dziennik'!$A$4:$A$1200,0)),""),IFERROR(INDEX($H$4:$H$1000,MATCH(INT(C23)&amp;"#"&amp;(K23-1),$L$4:$L$1000,0)),"")))</f>
        <v/>
      </c>
      <c r="G23" s="48" t="n"/>
      <c r="H23" s="82" t="n"/>
      <c r="I23" s="78" t="n"/>
      <c r="J23" s="48" t="n"/>
      <c r="K23" s="79">
        <f>IF(C23="","",COUNTIF($C$4:C23,C23))</f>
        <v/>
      </c>
      <c r="L23" s="79">
        <f>IF(C23="","",INT(C23)&amp;"#"&amp;K23)</f>
        <v/>
      </c>
      <c r="M23" s="79">
        <f>IF(C23="","",YEAR(C23)&amp;"-"&amp;TEXT(MONTH(C23),"00"))</f>
        <v/>
      </c>
    </row>
    <row r="24">
      <c r="A24" s="77" t="n"/>
      <c r="B24" s="78" t="n"/>
      <c r="C24" s="77" t="n"/>
      <c r="D24" s="79">
        <f>IF(C24="","",CHOOSE(WEEKDAY(C24,2),"pon","wt","śr","czw","pt","sob","ndz"))</f>
        <v/>
      </c>
      <c r="E24" s="80">
        <f>IF(C24="","",IF(K24=1,IFERROR(IF(INDEX('Dziennik'!$H$4:$H$1200,MATCH(C24,'Dziennik'!$A$4:$A$1200,0))="","(brak planu)",INDEX('Dziennik'!$H$4:$H$1200,MATCH(C24,'Dziennik'!$A$4:$A$1200,0))),"(dzień poza dziennikiem)"),IFERROR(INDEX($G$4:$G$1000,MATCH(INT(C24)&amp;"#"&amp;(K24-1),$L$4:$L$1000,0))&amp;"","")))</f>
        <v/>
      </c>
      <c r="F24" s="81">
        <f>IF(C24="","",IF(K24=1,IFERROR(INDEX('Dziennik'!$I$4:$I$1200,MATCH(C24,'Dziennik'!$A$4:$A$1200,0)),""),IFERROR(INDEX($H$4:$H$1000,MATCH(INT(C24)&amp;"#"&amp;(K24-1),$L$4:$L$1000,0)),"")))</f>
        <v/>
      </c>
      <c r="G24" s="48" t="n"/>
      <c r="H24" s="82" t="n"/>
      <c r="I24" s="78" t="n"/>
      <c r="J24" s="48" t="n"/>
      <c r="K24" s="79">
        <f>IF(C24="","",COUNTIF($C$4:C24,C24))</f>
        <v/>
      </c>
      <c r="L24" s="79">
        <f>IF(C24="","",INT(C24)&amp;"#"&amp;K24)</f>
        <v/>
      </c>
      <c r="M24" s="79">
        <f>IF(C24="","",YEAR(C24)&amp;"-"&amp;TEXT(MONTH(C24),"00"))</f>
        <v/>
      </c>
    </row>
    <row r="25">
      <c r="A25" s="77" t="n"/>
      <c r="B25" s="78" t="n"/>
      <c r="C25" s="77" t="n"/>
      <c r="D25" s="79">
        <f>IF(C25="","",CHOOSE(WEEKDAY(C25,2),"pon","wt","śr","czw","pt","sob","ndz"))</f>
        <v/>
      </c>
      <c r="E25" s="80">
        <f>IF(C25="","",IF(K25=1,IFERROR(IF(INDEX('Dziennik'!$H$4:$H$1200,MATCH(C25,'Dziennik'!$A$4:$A$1200,0))="","(brak planu)",INDEX('Dziennik'!$H$4:$H$1200,MATCH(C25,'Dziennik'!$A$4:$A$1200,0))),"(dzień poza dziennikiem)"),IFERROR(INDEX($G$4:$G$1000,MATCH(INT(C25)&amp;"#"&amp;(K25-1),$L$4:$L$1000,0))&amp;"","")))</f>
        <v/>
      </c>
      <c r="F25" s="81">
        <f>IF(C25="","",IF(K25=1,IFERROR(INDEX('Dziennik'!$I$4:$I$1200,MATCH(C25,'Dziennik'!$A$4:$A$1200,0)),""),IFERROR(INDEX($H$4:$H$1000,MATCH(INT(C25)&amp;"#"&amp;(K25-1),$L$4:$L$1000,0)),"")))</f>
        <v/>
      </c>
      <c r="G25" s="48" t="n"/>
      <c r="H25" s="82" t="n"/>
      <c r="I25" s="78" t="n"/>
      <c r="J25" s="48" t="n"/>
      <c r="K25" s="79">
        <f>IF(C25="","",COUNTIF($C$4:C25,C25))</f>
        <v/>
      </c>
      <c r="L25" s="79">
        <f>IF(C25="","",INT(C25)&amp;"#"&amp;K25)</f>
        <v/>
      </c>
      <c r="M25" s="79">
        <f>IF(C25="","",YEAR(C25)&amp;"-"&amp;TEXT(MONTH(C25),"00"))</f>
        <v/>
      </c>
    </row>
    <row r="26">
      <c r="A26" s="77" t="n"/>
      <c r="B26" s="78" t="n"/>
      <c r="C26" s="77" t="n"/>
      <c r="D26" s="79">
        <f>IF(C26="","",CHOOSE(WEEKDAY(C26,2),"pon","wt","śr","czw","pt","sob","ndz"))</f>
        <v/>
      </c>
      <c r="E26" s="80">
        <f>IF(C26="","",IF(K26=1,IFERROR(IF(INDEX('Dziennik'!$H$4:$H$1200,MATCH(C26,'Dziennik'!$A$4:$A$1200,0))="","(brak planu)",INDEX('Dziennik'!$H$4:$H$1200,MATCH(C26,'Dziennik'!$A$4:$A$1200,0))),"(dzień poza dziennikiem)"),IFERROR(INDEX($G$4:$G$1000,MATCH(INT(C26)&amp;"#"&amp;(K26-1),$L$4:$L$1000,0))&amp;"","")))</f>
        <v/>
      </c>
      <c r="F26" s="81">
        <f>IF(C26="","",IF(K26=1,IFERROR(INDEX('Dziennik'!$I$4:$I$1200,MATCH(C26,'Dziennik'!$A$4:$A$1200,0)),""),IFERROR(INDEX($H$4:$H$1000,MATCH(INT(C26)&amp;"#"&amp;(K26-1),$L$4:$L$1000,0)),"")))</f>
        <v/>
      </c>
      <c r="G26" s="48" t="n"/>
      <c r="H26" s="82" t="n"/>
      <c r="I26" s="78" t="n"/>
      <c r="J26" s="48" t="n"/>
      <c r="K26" s="79">
        <f>IF(C26="","",COUNTIF($C$4:C26,C26))</f>
        <v/>
      </c>
      <c r="L26" s="79">
        <f>IF(C26="","",INT(C26)&amp;"#"&amp;K26)</f>
        <v/>
      </c>
      <c r="M26" s="79">
        <f>IF(C26="","",YEAR(C26)&amp;"-"&amp;TEXT(MONTH(C26),"00"))</f>
        <v/>
      </c>
    </row>
    <row r="27">
      <c r="A27" s="77" t="n"/>
      <c r="B27" s="78" t="n"/>
      <c r="C27" s="77" t="n"/>
      <c r="D27" s="79">
        <f>IF(C27="","",CHOOSE(WEEKDAY(C27,2),"pon","wt","śr","czw","pt","sob","ndz"))</f>
        <v/>
      </c>
      <c r="E27" s="80">
        <f>IF(C27="","",IF(K27=1,IFERROR(IF(INDEX('Dziennik'!$H$4:$H$1200,MATCH(C27,'Dziennik'!$A$4:$A$1200,0))="","(brak planu)",INDEX('Dziennik'!$H$4:$H$1200,MATCH(C27,'Dziennik'!$A$4:$A$1200,0))),"(dzień poza dziennikiem)"),IFERROR(INDEX($G$4:$G$1000,MATCH(INT(C27)&amp;"#"&amp;(K27-1),$L$4:$L$1000,0))&amp;"","")))</f>
        <v/>
      </c>
      <c r="F27" s="81">
        <f>IF(C27="","",IF(K27=1,IFERROR(INDEX('Dziennik'!$I$4:$I$1200,MATCH(C27,'Dziennik'!$A$4:$A$1200,0)),""),IFERROR(INDEX($H$4:$H$1000,MATCH(INT(C27)&amp;"#"&amp;(K27-1),$L$4:$L$1000,0)),"")))</f>
        <v/>
      </c>
      <c r="G27" s="48" t="n"/>
      <c r="H27" s="82" t="n"/>
      <c r="I27" s="78" t="n"/>
      <c r="J27" s="48" t="n"/>
      <c r="K27" s="79">
        <f>IF(C27="","",COUNTIF($C$4:C27,C27))</f>
        <v/>
      </c>
      <c r="L27" s="79">
        <f>IF(C27="","",INT(C27)&amp;"#"&amp;K27)</f>
        <v/>
      </c>
      <c r="M27" s="79">
        <f>IF(C27="","",YEAR(C27)&amp;"-"&amp;TEXT(MONTH(C27),"00"))</f>
        <v/>
      </c>
    </row>
    <row r="28">
      <c r="A28" s="77" t="n"/>
      <c r="B28" s="78" t="n"/>
      <c r="C28" s="77" t="n"/>
      <c r="D28" s="79">
        <f>IF(C28="","",CHOOSE(WEEKDAY(C28,2),"pon","wt","śr","czw","pt","sob","ndz"))</f>
        <v/>
      </c>
      <c r="E28" s="80">
        <f>IF(C28="","",IF(K28=1,IFERROR(IF(INDEX('Dziennik'!$H$4:$H$1200,MATCH(C28,'Dziennik'!$A$4:$A$1200,0))="","(brak planu)",INDEX('Dziennik'!$H$4:$H$1200,MATCH(C28,'Dziennik'!$A$4:$A$1200,0))),"(dzień poza dziennikiem)"),IFERROR(INDEX($G$4:$G$1000,MATCH(INT(C28)&amp;"#"&amp;(K28-1),$L$4:$L$1000,0))&amp;"","")))</f>
        <v/>
      </c>
      <c r="F28" s="81">
        <f>IF(C28="","",IF(K28=1,IFERROR(INDEX('Dziennik'!$I$4:$I$1200,MATCH(C28,'Dziennik'!$A$4:$A$1200,0)),""),IFERROR(INDEX($H$4:$H$1000,MATCH(INT(C28)&amp;"#"&amp;(K28-1),$L$4:$L$1000,0)),"")))</f>
        <v/>
      </c>
      <c r="G28" s="48" t="n"/>
      <c r="H28" s="82" t="n"/>
      <c r="I28" s="78" t="n"/>
      <c r="J28" s="48" t="n"/>
      <c r="K28" s="79">
        <f>IF(C28="","",COUNTIF($C$4:C28,C28))</f>
        <v/>
      </c>
      <c r="L28" s="79">
        <f>IF(C28="","",INT(C28)&amp;"#"&amp;K28)</f>
        <v/>
      </c>
      <c r="M28" s="79">
        <f>IF(C28="","",YEAR(C28)&amp;"-"&amp;TEXT(MONTH(C28),"00"))</f>
        <v/>
      </c>
    </row>
    <row r="29">
      <c r="A29" s="77" t="n"/>
      <c r="B29" s="78" t="n"/>
      <c r="C29" s="77" t="n"/>
      <c r="D29" s="79">
        <f>IF(C29="","",CHOOSE(WEEKDAY(C29,2),"pon","wt","śr","czw","pt","sob","ndz"))</f>
        <v/>
      </c>
      <c r="E29" s="80">
        <f>IF(C29="","",IF(K29=1,IFERROR(IF(INDEX('Dziennik'!$H$4:$H$1200,MATCH(C29,'Dziennik'!$A$4:$A$1200,0))="","(brak planu)",INDEX('Dziennik'!$H$4:$H$1200,MATCH(C29,'Dziennik'!$A$4:$A$1200,0))),"(dzień poza dziennikiem)"),IFERROR(INDEX($G$4:$G$1000,MATCH(INT(C29)&amp;"#"&amp;(K29-1),$L$4:$L$1000,0))&amp;"","")))</f>
        <v/>
      </c>
      <c r="F29" s="81">
        <f>IF(C29="","",IF(K29=1,IFERROR(INDEX('Dziennik'!$I$4:$I$1200,MATCH(C29,'Dziennik'!$A$4:$A$1200,0)),""),IFERROR(INDEX($H$4:$H$1000,MATCH(INT(C29)&amp;"#"&amp;(K29-1),$L$4:$L$1000,0)),"")))</f>
        <v/>
      </c>
      <c r="G29" s="48" t="n"/>
      <c r="H29" s="82" t="n"/>
      <c r="I29" s="78" t="n"/>
      <c r="J29" s="48" t="n"/>
      <c r="K29" s="79">
        <f>IF(C29="","",COUNTIF($C$4:C29,C29))</f>
        <v/>
      </c>
      <c r="L29" s="79">
        <f>IF(C29="","",INT(C29)&amp;"#"&amp;K29)</f>
        <v/>
      </c>
      <c r="M29" s="79">
        <f>IF(C29="","",YEAR(C29)&amp;"-"&amp;TEXT(MONTH(C29),"00"))</f>
        <v/>
      </c>
    </row>
    <row r="30">
      <c r="A30" s="77" t="n"/>
      <c r="B30" s="78" t="n"/>
      <c r="C30" s="77" t="n"/>
      <c r="D30" s="79">
        <f>IF(C30="","",CHOOSE(WEEKDAY(C30,2),"pon","wt","śr","czw","pt","sob","ndz"))</f>
        <v/>
      </c>
      <c r="E30" s="80">
        <f>IF(C30="","",IF(K30=1,IFERROR(IF(INDEX('Dziennik'!$H$4:$H$1200,MATCH(C30,'Dziennik'!$A$4:$A$1200,0))="","(brak planu)",INDEX('Dziennik'!$H$4:$H$1200,MATCH(C30,'Dziennik'!$A$4:$A$1200,0))),"(dzień poza dziennikiem)"),IFERROR(INDEX($G$4:$G$1000,MATCH(INT(C30)&amp;"#"&amp;(K30-1),$L$4:$L$1000,0))&amp;"","")))</f>
        <v/>
      </c>
      <c r="F30" s="81">
        <f>IF(C30="","",IF(K30=1,IFERROR(INDEX('Dziennik'!$I$4:$I$1200,MATCH(C30,'Dziennik'!$A$4:$A$1200,0)),""),IFERROR(INDEX($H$4:$H$1000,MATCH(INT(C30)&amp;"#"&amp;(K30-1),$L$4:$L$1000,0)),"")))</f>
        <v/>
      </c>
      <c r="G30" s="48" t="n"/>
      <c r="H30" s="82" t="n"/>
      <c r="I30" s="78" t="n"/>
      <c r="J30" s="48" t="n"/>
      <c r="K30" s="79">
        <f>IF(C30="","",COUNTIF($C$4:C30,C30))</f>
        <v/>
      </c>
      <c r="L30" s="79">
        <f>IF(C30="","",INT(C30)&amp;"#"&amp;K30)</f>
        <v/>
      </c>
      <c r="M30" s="79">
        <f>IF(C30="","",YEAR(C30)&amp;"-"&amp;TEXT(MONTH(C30),"00"))</f>
        <v/>
      </c>
    </row>
    <row r="31">
      <c r="A31" s="77" t="n"/>
      <c r="B31" s="78" t="n"/>
      <c r="C31" s="77" t="n"/>
      <c r="D31" s="79">
        <f>IF(C31="","",CHOOSE(WEEKDAY(C31,2),"pon","wt","śr","czw","pt","sob","ndz"))</f>
        <v/>
      </c>
      <c r="E31" s="80">
        <f>IF(C31="","",IF(K31=1,IFERROR(IF(INDEX('Dziennik'!$H$4:$H$1200,MATCH(C31,'Dziennik'!$A$4:$A$1200,0))="","(brak planu)",INDEX('Dziennik'!$H$4:$H$1200,MATCH(C31,'Dziennik'!$A$4:$A$1200,0))),"(dzień poza dziennikiem)"),IFERROR(INDEX($G$4:$G$1000,MATCH(INT(C31)&amp;"#"&amp;(K31-1),$L$4:$L$1000,0))&amp;"","")))</f>
        <v/>
      </c>
      <c r="F31" s="81">
        <f>IF(C31="","",IF(K31=1,IFERROR(INDEX('Dziennik'!$I$4:$I$1200,MATCH(C31,'Dziennik'!$A$4:$A$1200,0)),""),IFERROR(INDEX($H$4:$H$1000,MATCH(INT(C31)&amp;"#"&amp;(K31-1),$L$4:$L$1000,0)),"")))</f>
        <v/>
      </c>
      <c r="G31" s="48" t="n"/>
      <c r="H31" s="82" t="n"/>
      <c r="I31" s="78" t="n"/>
      <c r="J31" s="48" t="n"/>
      <c r="K31" s="79">
        <f>IF(C31="","",COUNTIF($C$4:C31,C31))</f>
        <v/>
      </c>
      <c r="L31" s="79">
        <f>IF(C31="","",INT(C31)&amp;"#"&amp;K31)</f>
        <v/>
      </c>
      <c r="M31" s="79">
        <f>IF(C31="","",YEAR(C31)&amp;"-"&amp;TEXT(MONTH(C31),"00"))</f>
        <v/>
      </c>
    </row>
    <row r="32">
      <c r="A32" s="77" t="n"/>
      <c r="B32" s="78" t="n"/>
      <c r="C32" s="77" t="n"/>
      <c r="D32" s="79">
        <f>IF(C32="","",CHOOSE(WEEKDAY(C32,2),"pon","wt","śr","czw","pt","sob","ndz"))</f>
        <v/>
      </c>
      <c r="E32" s="80">
        <f>IF(C32="","",IF(K32=1,IFERROR(IF(INDEX('Dziennik'!$H$4:$H$1200,MATCH(C32,'Dziennik'!$A$4:$A$1200,0))="","(brak planu)",INDEX('Dziennik'!$H$4:$H$1200,MATCH(C32,'Dziennik'!$A$4:$A$1200,0))),"(dzień poza dziennikiem)"),IFERROR(INDEX($G$4:$G$1000,MATCH(INT(C32)&amp;"#"&amp;(K32-1),$L$4:$L$1000,0))&amp;"","")))</f>
        <v/>
      </c>
      <c r="F32" s="81">
        <f>IF(C32="","",IF(K32=1,IFERROR(INDEX('Dziennik'!$I$4:$I$1200,MATCH(C32,'Dziennik'!$A$4:$A$1200,0)),""),IFERROR(INDEX($H$4:$H$1000,MATCH(INT(C32)&amp;"#"&amp;(K32-1),$L$4:$L$1000,0)),"")))</f>
        <v/>
      </c>
      <c r="G32" s="48" t="n"/>
      <c r="H32" s="82" t="n"/>
      <c r="I32" s="78" t="n"/>
      <c r="J32" s="48" t="n"/>
      <c r="K32" s="79">
        <f>IF(C32="","",COUNTIF($C$4:C32,C32))</f>
        <v/>
      </c>
      <c r="L32" s="79">
        <f>IF(C32="","",INT(C32)&amp;"#"&amp;K32)</f>
        <v/>
      </c>
      <c r="M32" s="79">
        <f>IF(C32="","",YEAR(C32)&amp;"-"&amp;TEXT(MONTH(C32),"00"))</f>
        <v/>
      </c>
    </row>
    <row r="33">
      <c r="A33" s="77" t="n"/>
      <c r="B33" s="78" t="n"/>
      <c r="C33" s="77" t="n"/>
      <c r="D33" s="79">
        <f>IF(C33="","",CHOOSE(WEEKDAY(C33,2),"pon","wt","śr","czw","pt","sob","ndz"))</f>
        <v/>
      </c>
      <c r="E33" s="80">
        <f>IF(C33="","",IF(K33=1,IFERROR(IF(INDEX('Dziennik'!$H$4:$H$1200,MATCH(C33,'Dziennik'!$A$4:$A$1200,0))="","(brak planu)",INDEX('Dziennik'!$H$4:$H$1200,MATCH(C33,'Dziennik'!$A$4:$A$1200,0))),"(dzień poza dziennikiem)"),IFERROR(INDEX($G$4:$G$1000,MATCH(INT(C33)&amp;"#"&amp;(K33-1),$L$4:$L$1000,0))&amp;"","")))</f>
        <v/>
      </c>
      <c r="F33" s="81">
        <f>IF(C33="","",IF(K33=1,IFERROR(INDEX('Dziennik'!$I$4:$I$1200,MATCH(C33,'Dziennik'!$A$4:$A$1200,0)),""),IFERROR(INDEX($H$4:$H$1000,MATCH(INT(C33)&amp;"#"&amp;(K33-1),$L$4:$L$1000,0)),"")))</f>
        <v/>
      </c>
      <c r="G33" s="48" t="n"/>
      <c r="H33" s="82" t="n"/>
      <c r="I33" s="78" t="n"/>
      <c r="J33" s="48" t="n"/>
      <c r="K33" s="79">
        <f>IF(C33="","",COUNTIF($C$4:C33,C33))</f>
        <v/>
      </c>
      <c r="L33" s="79">
        <f>IF(C33="","",INT(C33)&amp;"#"&amp;K33)</f>
        <v/>
      </c>
      <c r="M33" s="79">
        <f>IF(C33="","",YEAR(C33)&amp;"-"&amp;TEXT(MONTH(C33),"00"))</f>
        <v/>
      </c>
    </row>
    <row r="34">
      <c r="A34" s="77" t="n"/>
      <c r="B34" s="78" t="n"/>
      <c r="C34" s="77" t="n"/>
      <c r="D34" s="79">
        <f>IF(C34="","",CHOOSE(WEEKDAY(C34,2),"pon","wt","śr","czw","pt","sob","ndz"))</f>
        <v/>
      </c>
      <c r="E34" s="80">
        <f>IF(C34="","",IF(K34=1,IFERROR(IF(INDEX('Dziennik'!$H$4:$H$1200,MATCH(C34,'Dziennik'!$A$4:$A$1200,0))="","(brak planu)",INDEX('Dziennik'!$H$4:$H$1200,MATCH(C34,'Dziennik'!$A$4:$A$1200,0))),"(dzień poza dziennikiem)"),IFERROR(INDEX($G$4:$G$1000,MATCH(INT(C34)&amp;"#"&amp;(K34-1),$L$4:$L$1000,0))&amp;"","")))</f>
        <v/>
      </c>
      <c r="F34" s="81">
        <f>IF(C34="","",IF(K34=1,IFERROR(INDEX('Dziennik'!$I$4:$I$1200,MATCH(C34,'Dziennik'!$A$4:$A$1200,0)),""),IFERROR(INDEX($H$4:$H$1000,MATCH(INT(C34)&amp;"#"&amp;(K34-1),$L$4:$L$1000,0)),"")))</f>
        <v/>
      </c>
      <c r="G34" s="48" t="n"/>
      <c r="H34" s="82" t="n"/>
      <c r="I34" s="78" t="n"/>
      <c r="J34" s="48" t="n"/>
      <c r="K34" s="79">
        <f>IF(C34="","",COUNTIF($C$4:C34,C34))</f>
        <v/>
      </c>
      <c r="L34" s="79">
        <f>IF(C34="","",INT(C34)&amp;"#"&amp;K34)</f>
        <v/>
      </c>
      <c r="M34" s="79">
        <f>IF(C34="","",YEAR(C34)&amp;"-"&amp;TEXT(MONTH(C34),"00"))</f>
        <v/>
      </c>
    </row>
    <row r="35">
      <c r="A35" s="77" t="n"/>
      <c r="B35" s="78" t="n"/>
      <c r="C35" s="77" t="n"/>
      <c r="D35" s="79">
        <f>IF(C35="","",CHOOSE(WEEKDAY(C35,2),"pon","wt","śr","czw","pt","sob","ndz"))</f>
        <v/>
      </c>
      <c r="E35" s="80">
        <f>IF(C35="","",IF(K35=1,IFERROR(IF(INDEX('Dziennik'!$H$4:$H$1200,MATCH(C35,'Dziennik'!$A$4:$A$1200,0))="","(brak planu)",INDEX('Dziennik'!$H$4:$H$1200,MATCH(C35,'Dziennik'!$A$4:$A$1200,0))),"(dzień poza dziennikiem)"),IFERROR(INDEX($G$4:$G$1000,MATCH(INT(C35)&amp;"#"&amp;(K35-1),$L$4:$L$1000,0))&amp;"","")))</f>
        <v/>
      </c>
      <c r="F35" s="81">
        <f>IF(C35="","",IF(K35=1,IFERROR(INDEX('Dziennik'!$I$4:$I$1200,MATCH(C35,'Dziennik'!$A$4:$A$1200,0)),""),IFERROR(INDEX($H$4:$H$1000,MATCH(INT(C35)&amp;"#"&amp;(K35-1),$L$4:$L$1000,0)),"")))</f>
        <v/>
      </c>
      <c r="G35" s="48" t="n"/>
      <c r="H35" s="82" t="n"/>
      <c r="I35" s="78" t="n"/>
      <c r="J35" s="48" t="n"/>
      <c r="K35" s="79">
        <f>IF(C35="","",COUNTIF($C$4:C35,C35))</f>
        <v/>
      </c>
      <c r="L35" s="79">
        <f>IF(C35="","",INT(C35)&amp;"#"&amp;K35)</f>
        <v/>
      </c>
      <c r="M35" s="79">
        <f>IF(C35="","",YEAR(C35)&amp;"-"&amp;TEXT(MONTH(C35),"00"))</f>
        <v/>
      </c>
    </row>
    <row r="36">
      <c r="A36" s="77" t="n"/>
      <c r="B36" s="78" t="n"/>
      <c r="C36" s="77" t="n"/>
      <c r="D36" s="79">
        <f>IF(C36="","",CHOOSE(WEEKDAY(C36,2),"pon","wt","śr","czw","pt","sob","ndz"))</f>
        <v/>
      </c>
      <c r="E36" s="80">
        <f>IF(C36="","",IF(K36=1,IFERROR(IF(INDEX('Dziennik'!$H$4:$H$1200,MATCH(C36,'Dziennik'!$A$4:$A$1200,0))="","(brak planu)",INDEX('Dziennik'!$H$4:$H$1200,MATCH(C36,'Dziennik'!$A$4:$A$1200,0))),"(dzień poza dziennikiem)"),IFERROR(INDEX($G$4:$G$1000,MATCH(INT(C36)&amp;"#"&amp;(K36-1),$L$4:$L$1000,0))&amp;"","")))</f>
        <v/>
      </c>
      <c r="F36" s="81">
        <f>IF(C36="","",IF(K36=1,IFERROR(INDEX('Dziennik'!$I$4:$I$1200,MATCH(C36,'Dziennik'!$A$4:$A$1200,0)),""),IFERROR(INDEX($H$4:$H$1000,MATCH(INT(C36)&amp;"#"&amp;(K36-1),$L$4:$L$1000,0)),"")))</f>
        <v/>
      </c>
      <c r="G36" s="48" t="n"/>
      <c r="H36" s="82" t="n"/>
      <c r="I36" s="78" t="n"/>
      <c r="J36" s="48" t="n"/>
      <c r="K36" s="79">
        <f>IF(C36="","",COUNTIF($C$4:C36,C36))</f>
        <v/>
      </c>
      <c r="L36" s="79">
        <f>IF(C36="","",INT(C36)&amp;"#"&amp;K36)</f>
        <v/>
      </c>
      <c r="M36" s="79">
        <f>IF(C36="","",YEAR(C36)&amp;"-"&amp;TEXT(MONTH(C36),"00"))</f>
        <v/>
      </c>
    </row>
    <row r="37">
      <c r="A37" s="77" t="n"/>
      <c r="B37" s="78" t="n"/>
      <c r="C37" s="77" t="n"/>
      <c r="D37" s="79">
        <f>IF(C37="","",CHOOSE(WEEKDAY(C37,2),"pon","wt","śr","czw","pt","sob","ndz"))</f>
        <v/>
      </c>
      <c r="E37" s="80">
        <f>IF(C37="","",IF(K37=1,IFERROR(IF(INDEX('Dziennik'!$H$4:$H$1200,MATCH(C37,'Dziennik'!$A$4:$A$1200,0))="","(brak planu)",INDEX('Dziennik'!$H$4:$H$1200,MATCH(C37,'Dziennik'!$A$4:$A$1200,0))),"(dzień poza dziennikiem)"),IFERROR(INDEX($G$4:$G$1000,MATCH(INT(C37)&amp;"#"&amp;(K37-1),$L$4:$L$1000,0))&amp;"","")))</f>
        <v/>
      </c>
      <c r="F37" s="81">
        <f>IF(C37="","",IF(K37=1,IFERROR(INDEX('Dziennik'!$I$4:$I$1200,MATCH(C37,'Dziennik'!$A$4:$A$1200,0)),""),IFERROR(INDEX($H$4:$H$1000,MATCH(INT(C37)&amp;"#"&amp;(K37-1),$L$4:$L$1000,0)),"")))</f>
        <v/>
      </c>
      <c r="G37" s="48" t="n"/>
      <c r="H37" s="82" t="n"/>
      <c r="I37" s="78" t="n"/>
      <c r="J37" s="48" t="n"/>
      <c r="K37" s="79">
        <f>IF(C37="","",COUNTIF($C$4:C37,C37))</f>
        <v/>
      </c>
      <c r="L37" s="79">
        <f>IF(C37="","",INT(C37)&amp;"#"&amp;K37)</f>
        <v/>
      </c>
      <c r="M37" s="79">
        <f>IF(C37="","",YEAR(C37)&amp;"-"&amp;TEXT(MONTH(C37),"00"))</f>
        <v/>
      </c>
    </row>
    <row r="38">
      <c r="A38" s="77" t="n"/>
      <c r="B38" s="78" t="n"/>
      <c r="C38" s="77" t="n"/>
      <c r="D38" s="79">
        <f>IF(C38="","",CHOOSE(WEEKDAY(C38,2),"pon","wt","śr","czw","pt","sob","ndz"))</f>
        <v/>
      </c>
      <c r="E38" s="80">
        <f>IF(C38="","",IF(K38=1,IFERROR(IF(INDEX('Dziennik'!$H$4:$H$1200,MATCH(C38,'Dziennik'!$A$4:$A$1200,0))="","(brak planu)",INDEX('Dziennik'!$H$4:$H$1200,MATCH(C38,'Dziennik'!$A$4:$A$1200,0))),"(dzień poza dziennikiem)"),IFERROR(INDEX($G$4:$G$1000,MATCH(INT(C38)&amp;"#"&amp;(K38-1),$L$4:$L$1000,0))&amp;"","")))</f>
        <v/>
      </c>
      <c r="F38" s="81">
        <f>IF(C38="","",IF(K38=1,IFERROR(INDEX('Dziennik'!$I$4:$I$1200,MATCH(C38,'Dziennik'!$A$4:$A$1200,0)),""),IFERROR(INDEX($H$4:$H$1000,MATCH(INT(C38)&amp;"#"&amp;(K38-1),$L$4:$L$1000,0)),"")))</f>
        <v/>
      </c>
      <c r="G38" s="48" t="n"/>
      <c r="H38" s="82" t="n"/>
      <c r="I38" s="78" t="n"/>
      <c r="J38" s="48" t="n"/>
      <c r="K38" s="79">
        <f>IF(C38="","",COUNTIF($C$4:C38,C38))</f>
        <v/>
      </c>
      <c r="L38" s="79">
        <f>IF(C38="","",INT(C38)&amp;"#"&amp;K38)</f>
        <v/>
      </c>
      <c r="M38" s="79">
        <f>IF(C38="","",YEAR(C38)&amp;"-"&amp;TEXT(MONTH(C38),"00"))</f>
        <v/>
      </c>
    </row>
    <row r="39">
      <c r="A39" s="77" t="n"/>
      <c r="B39" s="78" t="n"/>
      <c r="C39" s="77" t="n"/>
      <c r="D39" s="79">
        <f>IF(C39="","",CHOOSE(WEEKDAY(C39,2),"pon","wt","śr","czw","pt","sob","ndz"))</f>
        <v/>
      </c>
      <c r="E39" s="80">
        <f>IF(C39="","",IF(K39=1,IFERROR(IF(INDEX('Dziennik'!$H$4:$H$1200,MATCH(C39,'Dziennik'!$A$4:$A$1200,0))="","(brak planu)",INDEX('Dziennik'!$H$4:$H$1200,MATCH(C39,'Dziennik'!$A$4:$A$1200,0))),"(dzień poza dziennikiem)"),IFERROR(INDEX($G$4:$G$1000,MATCH(INT(C39)&amp;"#"&amp;(K39-1),$L$4:$L$1000,0))&amp;"","")))</f>
        <v/>
      </c>
      <c r="F39" s="81">
        <f>IF(C39="","",IF(K39=1,IFERROR(INDEX('Dziennik'!$I$4:$I$1200,MATCH(C39,'Dziennik'!$A$4:$A$1200,0)),""),IFERROR(INDEX($H$4:$H$1000,MATCH(INT(C39)&amp;"#"&amp;(K39-1),$L$4:$L$1000,0)),"")))</f>
        <v/>
      </c>
      <c r="G39" s="48" t="n"/>
      <c r="H39" s="82" t="n"/>
      <c r="I39" s="78" t="n"/>
      <c r="J39" s="48" t="n"/>
      <c r="K39" s="79">
        <f>IF(C39="","",COUNTIF($C$4:C39,C39))</f>
        <v/>
      </c>
      <c r="L39" s="79">
        <f>IF(C39="","",INT(C39)&amp;"#"&amp;K39)</f>
        <v/>
      </c>
      <c r="M39" s="79">
        <f>IF(C39="","",YEAR(C39)&amp;"-"&amp;TEXT(MONTH(C39),"00"))</f>
        <v/>
      </c>
    </row>
    <row r="40">
      <c r="A40" s="77" t="n"/>
      <c r="B40" s="78" t="n"/>
      <c r="C40" s="77" t="n"/>
      <c r="D40" s="79">
        <f>IF(C40="","",CHOOSE(WEEKDAY(C40,2),"pon","wt","śr","czw","pt","sob","ndz"))</f>
        <v/>
      </c>
      <c r="E40" s="80">
        <f>IF(C40="","",IF(K40=1,IFERROR(IF(INDEX('Dziennik'!$H$4:$H$1200,MATCH(C40,'Dziennik'!$A$4:$A$1200,0))="","(brak planu)",INDEX('Dziennik'!$H$4:$H$1200,MATCH(C40,'Dziennik'!$A$4:$A$1200,0))),"(dzień poza dziennikiem)"),IFERROR(INDEX($G$4:$G$1000,MATCH(INT(C40)&amp;"#"&amp;(K40-1),$L$4:$L$1000,0))&amp;"","")))</f>
        <v/>
      </c>
      <c r="F40" s="81">
        <f>IF(C40="","",IF(K40=1,IFERROR(INDEX('Dziennik'!$I$4:$I$1200,MATCH(C40,'Dziennik'!$A$4:$A$1200,0)),""),IFERROR(INDEX($H$4:$H$1000,MATCH(INT(C40)&amp;"#"&amp;(K40-1),$L$4:$L$1000,0)),"")))</f>
        <v/>
      </c>
      <c r="G40" s="48" t="n"/>
      <c r="H40" s="82" t="n"/>
      <c r="I40" s="78" t="n"/>
      <c r="J40" s="48" t="n"/>
      <c r="K40" s="79">
        <f>IF(C40="","",COUNTIF($C$4:C40,C40))</f>
        <v/>
      </c>
      <c r="L40" s="79">
        <f>IF(C40="","",INT(C40)&amp;"#"&amp;K40)</f>
        <v/>
      </c>
      <c r="M40" s="79">
        <f>IF(C40="","",YEAR(C40)&amp;"-"&amp;TEXT(MONTH(C40),"00"))</f>
        <v/>
      </c>
    </row>
    <row r="41">
      <c r="A41" s="77" t="n"/>
      <c r="B41" s="78" t="n"/>
      <c r="C41" s="77" t="n"/>
      <c r="D41" s="79">
        <f>IF(C41="","",CHOOSE(WEEKDAY(C41,2),"pon","wt","śr","czw","pt","sob","ndz"))</f>
        <v/>
      </c>
      <c r="E41" s="80">
        <f>IF(C41="","",IF(K41=1,IFERROR(IF(INDEX('Dziennik'!$H$4:$H$1200,MATCH(C41,'Dziennik'!$A$4:$A$1200,0))="","(brak planu)",INDEX('Dziennik'!$H$4:$H$1200,MATCH(C41,'Dziennik'!$A$4:$A$1200,0))),"(dzień poza dziennikiem)"),IFERROR(INDEX($G$4:$G$1000,MATCH(INT(C41)&amp;"#"&amp;(K41-1),$L$4:$L$1000,0))&amp;"","")))</f>
        <v/>
      </c>
      <c r="F41" s="81">
        <f>IF(C41="","",IF(K41=1,IFERROR(INDEX('Dziennik'!$I$4:$I$1200,MATCH(C41,'Dziennik'!$A$4:$A$1200,0)),""),IFERROR(INDEX($H$4:$H$1000,MATCH(INT(C41)&amp;"#"&amp;(K41-1),$L$4:$L$1000,0)),"")))</f>
        <v/>
      </c>
      <c r="G41" s="48" t="n"/>
      <c r="H41" s="82" t="n"/>
      <c r="I41" s="78" t="n"/>
      <c r="J41" s="48" t="n"/>
      <c r="K41" s="79">
        <f>IF(C41="","",COUNTIF($C$4:C41,C41))</f>
        <v/>
      </c>
      <c r="L41" s="79">
        <f>IF(C41="","",INT(C41)&amp;"#"&amp;K41)</f>
        <v/>
      </c>
      <c r="M41" s="79">
        <f>IF(C41="","",YEAR(C41)&amp;"-"&amp;TEXT(MONTH(C41),"00"))</f>
        <v/>
      </c>
    </row>
    <row r="42">
      <c r="A42" s="77" t="n"/>
      <c r="B42" s="78" t="n"/>
      <c r="C42" s="77" t="n"/>
      <c r="D42" s="79">
        <f>IF(C42="","",CHOOSE(WEEKDAY(C42,2),"pon","wt","śr","czw","pt","sob","ndz"))</f>
        <v/>
      </c>
      <c r="E42" s="80">
        <f>IF(C42="","",IF(K42=1,IFERROR(IF(INDEX('Dziennik'!$H$4:$H$1200,MATCH(C42,'Dziennik'!$A$4:$A$1200,0))="","(brak planu)",INDEX('Dziennik'!$H$4:$H$1200,MATCH(C42,'Dziennik'!$A$4:$A$1200,0))),"(dzień poza dziennikiem)"),IFERROR(INDEX($G$4:$G$1000,MATCH(INT(C42)&amp;"#"&amp;(K42-1),$L$4:$L$1000,0))&amp;"","")))</f>
        <v/>
      </c>
      <c r="F42" s="81">
        <f>IF(C42="","",IF(K42=1,IFERROR(INDEX('Dziennik'!$I$4:$I$1200,MATCH(C42,'Dziennik'!$A$4:$A$1200,0)),""),IFERROR(INDEX($H$4:$H$1000,MATCH(INT(C42)&amp;"#"&amp;(K42-1),$L$4:$L$1000,0)),"")))</f>
        <v/>
      </c>
      <c r="G42" s="48" t="n"/>
      <c r="H42" s="82" t="n"/>
      <c r="I42" s="78" t="n"/>
      <c r="J42" s="48" t="n"/>
      <c r="K42" s="79">
        <f>IF(C42="","",COUNTIF($C$4:C42,C42))</f>
        <v/>
      </c>
      <c r="L42" s="79">
        <f>IF(C42="","",INT(C42)&amp;"#"&amp;K42)</f>
        <v/>
      </c>
      <c r="M42" s="79">
        <f>IF(C42="","",YEAR(C42)&amp;"-"&amp;TEXT(MONTH(C42),"00"))</f>
        <v/>
      </c>
    </row>
    <row r="43">
      <c r="A43" s="77" t="n"/>
      <c r="B43" s="78" t="n"/>
      <c r="C43" s="77" t="n"/>
      <c r="D43" s="79">
        <f>IF(C43="","",CHOOSE(WEEKDAY(C43,2),"pon","wt","śr","czw","pt","sob","ndz"))</f>
        <v/>
      </c>
      <c r="E43" s="80">
        <f>IF(C43="","",IF(K43=1,IFERROR(IF(INDEX('Dziennik'!$H$4:$H$1200,MATCH(C43,'Dziennik'!$A$4:$A$1200,0))="","(brak planu)",INDEX('Dziennik'!$H$4:$H$1200,MATCH(C43,'Dziennik'!$A$4:$A$1200,0))),"(dzień poza dziennikiem)"),IFERROR(INDEX($G$4:$G$1000,MATCH(INT(C43)&amp;"#"&amp;(K43-1),$L$4:$L$1000,0))&amp;"","")))</f>
        <v/>
      </c>
      <c r="F43" s="81">
        <f>IF(C43="","",IF(K43=1,IFERROR(INDEX('Dziennik'!$I$4:$I$1200,MATCH(C43,'Dziennik'!$A$4:$A$1200,0)),""),IFERROR(INDEX($H$4:$H$1000,MATCH(INT(C43)&amp;"#"&amp;(K43-1),$L$4:$L$1000,0)),"")))</f>
        <v/>
      </c>
      <c r="G43" s="48" t="n"/>
      <c r="H43" s="82" t="n"/>
      <c r="I43" s="78" t="n"/>
      <c r="J43" s="48" t="n"/>
      <c r="K43" s="79">
        <f>IF(C43="","",COUNTIF($C$4:C43,C43))</f>
        <v/>
      </c>
      <c r="L43" s="79">
        <f>IF(C43="","",INT(C43)&amp;"#"&amp;K43)</f>
        <v/>
      </c>
      <c r="M43" s="79">
        <f>IF(C43="","",YEAR(C43)&amp;"-"&amp;TEXT(MONTH(C43),"00"))</f>
        <v/>
      </c>
    </row>
    <row r="44">
      <c r="A44" s="77" t="n"/>
      <c r="B44" s="78" t="n"/>
      <c r="C44" s="77" t="n"/>
      <c r="D44" s="79">
        <f>IF(C44="","",CHOOSE(WEEKDAY(C44,2),"pon","wt","śr","czw","pt","sob","ndz"))</f>
        <v/>
      </c>
      <c r="E44" s="80">
        <f>IF(C44="","",IF(K44=1,IFERROR(IF(INDEX('Dziennik'!$H$4:$H$1200,MATCH(C44,'Dziennik'!$A$4:$A$1200,0))="","(brak planu)",INDEX('Dziennik'!$H$4:$H$1200,MATCH(C44,'Dziennik'!$A$4:$A$1200,0))),"(dzień poza dziennikiem)"),IFERROR(INDEX($G$4:$G$1000,MATCH(INT(C44)&amp;"#"&amp;(K44-1),$L$4:$L$1000,0))&amp;"","")))</f>
        <v/>
      </c>
      <c r="F44" s="81">
        <f>IF(C44="","",IF(K44=1,IFERROR(INDEX('Dziennik'!$I$4:$I$1200,MATCH(C44,'Dziennik'!$A$4:$A$1200,0)),""),IFERROR(INDEX($H$4:$H$1000,MATCH(INT(C44)&amp;"#"&amp;(K44-1),$L$4:$L$1000,0)),"")))</f>
        <v/>
      </c>
      <c r="G44" s="48" t="n"/>
      <c r="H44" s="82" t="n"/>
      <c r="I44" s="78" t="n"/>
      <c r="J44" s="48" t="n"/>
      <c r="K44" s="79">
        <f>IF(C44="","",COUNTIF($C$4:C44,C44))</f>
        <v/>
      </c>
      <c r="L44" s="79">
        <f>IF(C44="","",INT(C44)&amp;"#"&amp;K44)</f>
        <v/>
      </c>
      <c r="M44" s="79">
        <f>IF(C44="","",YEAR(C44)&amp;"-"&amp;TEXT(MONTH(C44),"00"))</f>
        <v/>
      </c>
    </row>
    <row r="45">
      <c r="A45" s="77" t="n"/>
      <c r="B45" s="78" t="n"/>
      <c r="C45" s="77" t="n"/>
      <c r="D45" s="79">
        <f>IF(C45="","",CHOOSE(WEEKDAY(C45,2),"pon","wt","śr","czw","pt","sob","ndz"))</f>
        <v/>
      </c>
      <c r="E45" s="80">
        <f>IF(C45="","",IF(K45=1,IFERROR(IF(INDEX('Dziennik'!$H$4:$H$1200,MATCH(C45,'Dziennik'!$A$4:$A$1200,0))="","(brak planu)",INDEX('Dziennik'!$H$4:$H$1200,MATCH(C45,'Dziennik'!$A$4:$A$1200,0))),"(dzień poza dziennikiem)"),IFERROR(INDEX($G$4:$G$1000,MATCH(INT(C45)&amp;"#"&amp;(K45-1),$L$4:$L$1000,0))&amp;"","")))</f>
        <v/>
      </c>
      <c r="F45" s="81">
        <f>IF(C45="","",IF(K45=1,IFERROR(INDEX('Dziennik'!$I$4:$I$1200,MATCH(C45,'Dziennik'!$A$4:$A$1200,0)),""),IFERROR(INDEX($H$4:$H$1000,MATCH(INT(C45)&amp;"#"&amp;(K45-1),$L$4:$L$1000,0)),"")))</f>
        <v/>
      </c>
      <c r="G45" s="48" t="n"/>
      <c r="H45" s="82" t="n"/>
      <c r="I45" s="78" t="n"/>
      <c r="J45" s="48" t="n"/>
      <c r="K45" s="79">
        <f>IF(C45="","",COUNTIF($C$4:C45,C45))</f>
        <v/>
      </c>
      <c r="L45" s="79">
        <f>IF(C45="","",INT(C45)&amp;"#"&amp;K45)</f>
        <v/>
      </c>
      <c r="M45" s="79">
        <f>IF(C45="","",YEAR(C45)&amp;"-"&amp;TEXT(MONTH(C45),"00"))</f>
        <v/>
      </c>
    </row>
    <row r="46">
      <c r="A46" s="77" t="n"/>
      <c r="B46" s="78" t="n"/>
      <c r="C46" s="77" t="n"/>
      <c r="D46" s="79">
        <f>IF(C46="","",CHOOSE(WEEKDAY(C46,2),"pon","wt","śr","czw","pt","sob","ndz"))</f>
        <v/>
      </c>
      <c r="E46" s="80">
        <f>IF(C46="","",IF(K46=1,IFERROR(IF(INDEX('Dziennik'!$H$4:$H$1200,MATCH(C46,'Dziennik'!$A$4:$A$1200,0))="","(brak planu)",INDEX('Dziennik'!$H$4:$H$1200,MATCH(C46,'Dziennik'!$A$4:$A$1200,0))),"(dzień poza dziennikiem)"),IFERROR(INDEX($G$4:$G$1000,MATCH(INT(C46)&amp;"#"&amp;(K46-1),$L$4:$L$1000,0))&amp;"","")))</f>
        <v/>
      </c>
      <c r="F46" s="81">
        <f>IF(C46="","",IF(K46=1,IFERROR(INDEX('Dziennik'!$I$4:$I$1200,MATCH(C46,'Dziennik'!$A$4:$A$1200,0)),""),IFERROR(INDEX($H$4:$H$1000,MATCH(INT(C46)&amp;"#"&amp;(K46-1),$L$4:$L$1000,0)),"")))</f>
        <v/>
      </c>
      <c r="G46" s="48" t="n"/>
      <c r="H46" s="82" t="n"/>
      <c r="I46" s="78" t="n"/>
      <c r="J46" s="48" t="n"/>
      <c r="K46" s="79">
        <f>IF(C46="","",COUNTIF($C$4:C46,C46))</f>
        <v/>
      </c>
      <c r="L46" s="79">
        <f>IF(C46="","",INT(C46)&amp;"#"&amp;K46)</f>
        <v/>
      </c>
      <c r="M46" s="79">
        <f>IF(C46="","",YEAR(C46)&amp;"-"&amp;TEXT(MONTH(C46),"00"))</f>
        <v/>
      </c>
    </row>
    <row r="47">
      <c r="A47" s="77" t="n"/>
      <c r="B47" s="78" t="n"/>
      <c r="C47" s="77" t="n"/>
      <c r="D47" s="79">
        <f>IF(C47="","",CHOOSE(WEEKDAY(C47,2),"pon","wt","śr","czw","pt","sob","ndz"))</f>
        <v/>
      </c>
      <c r="E47" s="80">
        <f>IF(C47="","",IF(K47=1,IFERROR(IF(INDEX('Dziennik'!$H$4:$H$1200,MATCH(C47,'Dziennik'!$A$4:$A$1200,0))="","(brak planu)",INDEX('Dziennik'!$H$4:$H$1200,MATCH(C47,'Dziennik'!$A$4:$A$1200,0))),"(dzień poza dziennikiem)"),IFERROR(INDEX($G$4:$G$1000,MATCH(INT(C47)&amp;"#"&amp;(K47-1),$L$4:$L$1000,0))&amp;"","")))</f>
        <v/>
      </c>
      <c r="F47" s="81">
        <f>IF(C47="","",IF(K47=1,IFERROR(INDEX('Dziennik'!$I$4:$I$1200,MATCH(C47,'Dziennik'!$A$4:$A$1200,0)),""),IFERROR(INDEX($H$4:$H$1000,MATCH(INT(C47)&amp;"#"&amp;(K47-1),$L$4:$L$1000,0)),"")))</f>
        <v/>
      </c>
      <c r="G47" s="48" t="n"/>
      <c r="H47" s="82" t="n"/>
      <c r="I47" s="78" t="n"/>
      <c r="J47" s="48" t="n"/>
      <c r="K47" s="79">
        <f>IF(C47="","",COUNTIF($C$4:C47,C47))</f>
        <v/>
      </c>
      <c r="L47" s="79">
        <f>IF(C47="","",INT(C47)&amp;"#"&amp;K47)</f>
        <v/>
      </c>
      <c r="M47" s="79">
        <f>IF(C47="","",YEAR(C47)&amp;"-"&amp;TEXT(MONTH(C47),"00"))</f>
        <v/>
      </c>
    </row>
    <row r="48">
      <c r="A48" s="77" t="n"/>
      <c r="B48" s="78" t="n"/>
      <c r="C48" s="77" t="n"/>
      <c r="D48" s="79">
        <f>IF(C48="","",CHOOSE(WEEKDAY(C48,2),"pon","wt","śr","czw","pt","sob","ndz"))</f>
        <v/>
      </c>
      <c r="E48" s="80">
        <f>IF(C48="","",IF(K48=1,IFERROR(IF(INDEX('Dziennik'!$H$4:$H$1200,MATCH(C48,'Dziennik'!$A$4:$A$1200,0))="","(brak planu)",INDEX('Dziennik'!$H$4:$H$1200,MATCH(C48,'Dziennik'!$A$4:$A$1200,0))),"(dzień poza dziennikiem)"),IFERROR(INDEX($G$4:$G$1000,MATCH(INT(C48)&amp;"#"&amp;(K48-1),$L$4:$L$1000,0))&amp;"","")))</f>
        <v/>
      </c>
      <c r="F48" s="81">
        <f>IF(C48="","",IF(K48=1,IFERROR(INDEX('Dziennik'!$I$4:$I$1200,MATCH(C48,'Dziennik'!$A$4:$A$1200,0)),""),IFERROR(INDEX($H$4:$H$1000,MATCH(INT(C48)&amp;"#"&amp;(K48-1),$L$4:$L$1000,0)),"")))</f>
        <v/>
      </c>
      <c r="G48" s="48" t="n"/>
      <c r="H48" s="82" t="n"/>
      <c r="I48" s="78" t="n"/>
      <c r="J48" s="48" t="n"/>
      <c r="K48" s="79">
        <f>IF(C48="","",COUNTIF($C$4:C48,C48))</f>
        <v/>
      </c>
      <c r="L48" s="79">
        <f>IF(C48="","",INT(C48)&amp;"#"&amp;K48)</f>
        <v/>
      </c>
      <c r="M48" s="79">
        <f>IF(C48="","",YEAR(C48)&amp;"-"&amp;TEXT(MONTH(C48),"00"))</f>
        <v/>
      </c>
    </row>
    <row r="49">
      <c r="A49" s="77" t="n"/>
      <c r="B49" s="78" t="n"/>
      <c r="C49" s="77" t="n"/>
      <c r="D49" s="79">
        <f>IF(C49="","",CHOOSE(WEEKDAY(C49,2),"pon","wt","śr","czw","pt","sob","ndz"))</f>
        <v/>
      </c>
      <c r="E49" s="80">
        <f>IF(C49="","",IF(K49=1,IFERROR(IF(INDEX('Dziennik'!$H$4:$H$1200,MATCH(C49,'Dziennik'!$A$4:$A$1200,0))="","(brak planu)",INDEX('Dziennik'!$H$4:$H$1200,MATCH(C49,'Dziennik'!$A$4:$A$1200,0))),"(dzień poza dziennikiem)"),IFERROR(INDEX($G$4:$G$1000,MATCH(INT(C49)&amp;"#"&amp;(K49-1),$L$4:$L$1000,0))&amp;"","")))</f>
        <v/>
      </c>
      <c r="F49" s="81">
        <f>IF(C49="","",IF(K49=1,IFERROR(INDEX('Dziennik'!$I$4:$I$1200,MATCH(C49,'Dziennik'!$A$4:$A$1200,0)),""),IFERROR(INDEX($H$4:$H$1000,MATCH(INT(C49)&amp;"#"&amp;(K49-1),$L$4:$L$1000,0)),"")))</f>
        <v/>
      </c>
      <c r="G49" s="48" t="n"/>
      <c r="H49" s="82" t="n"/>
      <c r="I49" s="78" t="n"/>
      <c r="J49" s="48" t="n"/>
      <c r="K49" s="79">
        <f>IF(C49="","",COUNTIF($C$4:C49,C49))</f>
        <v/>
      </c>
      <c r="L49" s="79">
        <f>IF(C49="","",INT(C49)&amp;"#"&amp;K49)</f>
        <v/>
      </c>
      <c r="M49" s="79">
        <f>IF(C49="","",YEAR(C49)&amp;"-"&amp;TEXT(MONTH(C49),"00"))</f>
        <v/>
      </c>
    </row>
    <row r="50">
      <c r="A50" s="77" t="n"/>
      <c r="B50" s="78" t="n"/>
      <c r="C50" s="77" t="n"/>
      <c r="D50" s="79">
        <f>IF(C50="","",CHOOSE(WEEKDAY(C50,2),"pon","wt","śr","czw","pt","sob","ndz"))</f>
        <v/>
      </c>
      <c r="E50" s="80">
        <f>IF(C50="","",IF(K50=1,IFERROR(IF(INDEX('Dziennik'!$H$4:$H$1200,MATCH(C50,'Dziennik'!$A$4:$A$1200,0))="","(brak planu)",INDEX('Dziennik'!$H$4:$H$1200,MATCH(C50,'Dziennik'!$A$4:$A$1200,0))),"(dzień poza dziennikiem)"),IFERROR(INDEX($G$4:$G$1000,MATCH(INT(C50)&amp;"#"&amp;(K50-1),$L$4:$L$1000,0))&amp;"","")))</f>
        <v/>
      </c>
      <c r="F50" s="81">
        <f>IF(C50="","",IF(K50=1,IFERROR(INDEX('Dziennik'!$I$4:$I$1200,MATCH(C50,'Dziennik'!$A$4:$A$1200,0)),""),IFERROR(INDEX($H$4:$H$1000,MATCH(INT(C50)&amp;"#"&amp;(K50-1),$L$4:$L$1000,0)),"")))</f>
        <v/>
      </c>
      <c r="G50" s="48" t="n"/>
      <c r="H50" s="82" t="n"/>
      <c r="I50" s="78" t="n"/>
      <c r="J50" s="48" t="n"/>
      <c r="K50" s="79">
        <f>IF(C50="","",COUNTIF($C$4:C50,C50))</f>
        <v/>
      </c>
      <c r="L50" s="79">
        <f>IF(C50="","",INT(C50)&amp;"#"&amp;K50)</f>
        <v/>
      </c>
      <c r="M50" s="79">
        <f>IF(C50="","",YEAR(C50)&amp;"-"&amp;TEXT(MONTH(C50),"00"))</f>
        <v/>
      </c>
    </row>
    <row r="51">
      <c r="A51" s="77" t="n"/>
      <c r="B51" s="78" t="n"/>
      <c r="C51" s="77" t="n"/>
      <c r="D51" s="79">
        <f>IF(C51="","",CHOOSE(WEEKDAY(C51,2),"pon","wt","śr","czw","pt","sob","ndz"))</f>
        <v/>
      </c>
      <c r="E51" s="80">
        <f>IF(C51="","",IF(K51=1,IFERROR(IF(INDEX('Dziennik'!$H$4:$H$1200,MATCH(C51,'Dziennik'!$A$4:$A$1200,0))="","(brak planu)",INDEX('Dziennik'!$H$4:$H$1200,MATCH(C51,'Dziennik'!$A$4:$A$1200,0))),"(dzień poza dziennikiem)"),IFERROR(INDEX($G$4:$G$1000,MATCH(INT(C51)&amp;"#"&amp;(K51-1),$L$4:$L$1000,0))&amp;"","")))</f>
        <v/>
      </c>
      <c r="F51" s="81">
        <f>IF(C51="","",IF(K51=1,IFERROR(INDEX('Dziennik'!$I$4:$I$1200,MATCH(C51,'Dziennik'!$A$4:$A$1200,0)),""),IFERROR(INDEX($H$4:$H$1000,MATCH(INT(C51)&amp;"#"&amp;(K51-1),$L$4:$L$1000,0)),"")))</f>
        <v/>
      </c>
      <c r="G51" s="48" t="n"/>
      <c r="H51" s="82" t="n"/>
      <c r="I51" s="78" t="n"/>
      <c r="J51" s="48" t="n"/>
      <c r="K51" s="79">
        <f>IF(C51="","",COUNTIF($C$4:C51,C51))</f>
        <v/>
      </c>
      <c r="L51" s="79">
        <f>IF(C51="","",INT(C51)&amp;"#"&amp;K51)</f>
        <v/>
      </c>
      <c r="M51" s="79">
        <f>IF(C51="","",YEAR(C51)&amp;"-"&amp;TEXT(MONTH(C51),"00"))</f>
        <v/>
      </c>
    </row>
    <row r="52">
      <c r="A52" s="77" t="n"/>
      <c r="B52" s="78" t="n"/>
      <c r="C52" s="77" t="n"/>
      <c r="D52" s="79">
        <f>IF(C52="","",CHOOSE(WEEKDAY(C52,2),"pon","wt","śr","czw","pt","sob","ndz"))</f>
        <v/>
      </c>
      <c r="E52" s="80">
        <f>IF(C52="","",IF(K52=1,IFERROR(IF(INDEX('Dziennik'!$H$4:$H$1200,MATCH(C52,'Dziennik'!$A$4:$A$1200,0))="","(brak planu)",INDEX('Dziennik'!$H$4:$H$1200,MATCH(C52,'Dziennik'!$A$4:$A$1200,0))),"(dzień poza dziennikiem)"),IFERROR(INDEX($G$4:$G$1000,MATCH(INT(C52)&amp;"#"&amp;(K52-1),$L$4:$L$1000,0))&amp;"","")))</f>
        <v/>
      </c>
      <c r="F52" s="81">
        <f>IF(C52="","",IF(K52=1,IFERROR(INDEX('Dziennik'!$I$4:$I$1200,MATCH(C52,'Dziennik'!$A$4:$A$1200,0)),""),IFERROR(INDEX($H$4:$H$1000,MATCH(INT(C52)&amp;"#"&amp;(K52-1),$L$4:$L$1000,0)),"")))</f>
        <v/>
      </c>
      <c r="G52" s="48" t="n"/>
      <c r="H52" s="82" t="n"/>
      <c r="I52" s="78" t="n"/>
      <c r="J52" s="48" t="n"/>
      <c r="K52" s="79">
        <f>IF(C52="","",COUNTIF($C$4:C52,C52))</f>
        <v/>
      </c>
      <c r="L52" s="79">
        <f>IF(C52="","",INT(C52)&amp;"#"&amp;K52)</f>
        <v/>
      </c>
      <c r="M52" s="79">
        <f>IF(C52="","",YEAR(C52)&amp;"-"&amp;TEXT(MONTH(C52),"00"))</f>
        <v/>
      </c>
    </row>
    <row r="53">
      <c r="A53" s="77" t="n"/>
      <c r="B53" s="78" t="n"/>
      <c r="C53" s="77" t="n"/>
      <c r="D53" s="79">
        <f>IF(C53="","",CHOOSE(WEEKDAY(C53,2),"pon","wt","śr","czw","pt","sob","ndz"))</f>
        <v/>
      </c>
      <c r="E53" s="80">
        <f>IF(C53="","",IF(K53=1,IFERROR(IF(INDEX('Dziennik'!$H$4:$H$1200,MATCH(C53,'Dziennik'!$A$4:$A$1200,0))="","(brak planu)",INDEX('Dziennik'!$H$4:$H$1200,MATCH(C53,'Dziennik'!$A$4:$A$1200,0))),"(dzień poza dziennikiem)"),IFERROR(INDEX($G$4:$G$1000,MATCH(INT(C53)&amp;"#"&amp;(K53-1),$L$4:$L$1000,0))&amp;"","")))</f>
        <v/>
      </c>
      <c r="F53" s="81">
        <f>IF(C53="","",IF(K53=1,IFERROR(INDEX('Dziennik'!$I$4:$I$1200,MATCH(C53,'Dziennik'!$A$4:$A$1200,0)),""),IFERROR(INDEX($H$4:$H$1000,MATCH(INT(C53)&amp;"#"&amp;(K53-1),$L$4:$L$1000,0)),"")))</f>
        <v/>
      </c>
      <c r="G53" s="48" t="n"/>
      <c r="H53" s="82" t="n"/>
      <c r="I53" s="78" t="n"/>
      <c r="J53" s="48" t="n"/>
      <c r="K53" s="79">
        <f>IF(C53="","",COUNTIF($C$4:C53,C53))</f>
        <v/>
      </c>
      <c r="L53" s="79">
        <f>IF(C53="","",INT(C53)&amp;"#"&amp;K53)</f>
        <v/>
      </c>
      <c r="M53" s="79">
        <f>IF(C53="","",YEAR(C53)&amp;"-"&amp;TEXT(MONTH(C53),"00"))</f>
        <v/>
      </c>
    </row>
    <row r="54">
      <c r="A54" s="77" t="n"/>
      <c r="B54" s="78" t="n"/>
      <c r="C54" s="77" t="n"/>
      <c r="D54" s="79">
        <f>IF(C54="","",CHOOSE(WEEKDAY(C54,2),"pon","wt","śr","czw","pt","sob","ndz"))</f>
        <v/>
      </c>
      <c r="E54" s="80">
        <f>IF(C54="","",IF(K54=1,IFERROR(IF(INDEX('Dziennik'!$H$4:$H$1200,MATCH(C54,'Dziennik'!$A$4:$A$1200,0))="","(brak planu)",INDEX('Dziennik'!$H$4:$H$1200,MATCH(C54,'Dziennik'!$A$4:$A$1200,0))),"(dzień poza dziennikiem)"),IFERROR(INDEX($G$4:$G$1000,MATCH(INT(C54)&amp;"#"&amp;(K54-1),$L$4:$L$1000,0))&amp;"","")))</f>
        <v/>
      </c>
      <c r="F54" s="81">
        <f>IF(C54="","",IF(K54=1,IFERROR(INDEX('Dziennik'!$I$4:$I$1200,MATCH(C54,'Dziennik'!$A$4:$A$1200,0)),""),IFERROR(INDEX($H$4:$H$1000,MATCH(INT(C54)&amp;"#"&amp;(K54-1),$L$4:$L$1000,0)),"")))</f>
        <v/>
      </c>
      <c r="G54" s="48" t="n"/>
      <c r="H54" s="82" t="n"/>
      <c r="I54" s="78" t="n"/>
      <c r="J54" s="48" t="n"/>
      <c r="K54" s="79">
        <f>IF(C54="","",COUNTIF($C$4:C54,C54))</f>
        <v/>
      </c>
      <c r="L54" s="79">
        <f>IF(C54="","",INT(C54)&amp;"#"&amp;K54)</f>
        <v/>
      </c>
      <c r="M54" s="79">
        <f>IF(C54="","",YEAR(C54)&amp;"-"&amp;TEXT(MONTH(C54),"00"))</f>
        <v/>
      </c>
    </row>
    <row r="55">
      <c r="A55" s="77" t="n"/>
      <c r="B55" s="78" t="n"/>
      <c r="C55" s="77" t="n"/>
      <c r="D55" s="79">
        <f>IF(C55="","",CHOOSE(WEEKDAY(C55,2),"pon","wt","śr","czw","pt","sob","ndz"))</f>
        <v/>
      </c>
      <c r="E55" s="80">
        <f>IF(C55="","",IF(K55=1,IFERROR(IF(INDEX('Dziennik'!$H$4:$H$1200,MATCH(C55,'Dziennik'!$A$4:$A$1200,0))="","(brak planu)",INDEX('Dziennik'!$H$4:$H$1200,MATCH(C55,'Dziennik'!$A$4:$A$1200,0))),"(dzień poza dziennikiem)"),IFERROR(INDEX($G$4:$G$1000,MATCH(INT(C55)&amp;"#"&amp;(K55-1),$L$4:$L$1000,0))&amp;"","")))</f>
        <v/>
      </c>
      <c r="F55" s="81">
        <f>IF(C55="","",IF(K55=1,IFERROR(INDEX('Dziennik'!$I$4:$I$1200,MATCH(C55,'Dziennik'!$A$4:$A$1200,0)),""),IFERROR(INDEX($H$4:$H$1000,MATCH(INT(C55)&amp;"#"&amp;(K55-1),$L$4:$L$1000,0)),"")))</f>
        <v/>
      </c>
      <c r="G55" s="48" t="n"/>
      <c r="H55" s="82" t="n"/>
      <c r="I55" s="78" t="n"/>
      <c r="J55" s="48" t="n"/>
      <c r="K55" s="79">
        <f>IF(C55="","",COUNTIF($C$4:C55,C55))</f>
        <v/>
      </c>
      <c r="L55" s="79">
        <f>IF(C55="","",INT(C55)&amp;"#"&amp;K55)</f>
        <v/>
      </c>
      <c r="M55" s="79">
        <f>IF(C55="","",YEAR(C55)&amp;"-"&amp;TEXT(MONTH(C55),"00"))</f>
        <v/>
      </c>
    </row>
    <row r="56">
      <c r="A56" s="77" t="n"/>
      <c r="B56" s="78" t="n"/>
      <c r="C56" s="77" t="n"/>
      <c r="D56" s="79">
        <f>IF(C56="","",CHOOSE(WEEKDAY(C56,2),"pon","wt","śr","czw","pt","sob","ndz"))</f>
        <v/>
      </c>
      <c r="E56" s="80">
        <f>IF(C56="","",IF(K56=1,IFERROR(IF(INDEX('Dziennik'!$H$4:$H$1200,MATCH(C56,'Dziennik'!$A$4:$A$1200,0))="","(brak planu)",INDEX('Dziennik'!$H$4:$H$1200,MATCH(C56,'Dziennik'!$A$4:$A$1200,0))),"(dzień poza dziennikiem)"),IFERROR(INDEX($G$4:$G$1000,MATCH(INT(C56)&amp;"#"&amp;(K56-1),$L$4:$L$1000,0))&amp;"","")))</f>
        <v/>
      </c>
      <c r="F56" s="81">
        <f>IF(C56="","",IF(K56=1,IFERROR(INDEX('Dziennik'!$I$4:$I$1200,MATCH(C56,'Dziennik'!$A$4:$A$1200,0)),""),IFERROR(INDEX($H$4:$H$1000,MATCH(INT(C56)&amp;"#"&amp;(K56-1),$L$4:$L$1000,0)),"")))</f>
        <v/>
      </c>
      <c r="G56" s="48" t="n"/>
      <c r="H56" s="82" t="n"/>
      <c r="I56" s="78" t="n"/>
      <c r="J56" s="48" t="n"/>
      <c r="K56" s="79">
        <f>IF(C56="","",COUNTIF($C$4:C56,C56))</f>
        <v/>
      </c>
      <c r="L56" s="79">
        <f>IF(C56="","",INT(C56)&amp;"#"&amp;K56)</f>
        <v/>
      </c>
      <c r="M56" s="79">
        <f>IF(C56="","",YEAR(C56)&amp;"-"&amp;TEXT(MONTH(C56),"00"))</f>
        <v/>
      </c>
    </row>
    <row r="57">
      <c r="A57" s="77" t="n"/>
      <c r="B57" s="78" t="n"/>
      <c r="C57" s="77" t="n"/>
      <c r="D57" s="79">
        <f>IF(C57="","",CHOOSE(WEEKDAY(C57,2),"pon","wt","śr","czw","pt","sob","ndz"))</f>
        <v/>
      </c>
      <c r="E57" s="80">
        <f>IF(C57="","",IF(K57=1,IFERROR(IF(INDEX('Dziennik'!$H$4:$H$1200,MATCH(C57,'Dziennik'!$A$4:$A$1200,0))="","(brak planu)",INDEX('Dziennik'!$H$4:$H$1200,MATCH(C57,'Dziennik'!$A$4:$A$1200,0))),"(dzień poza dziennikiem)"),IFERROR(INDEX($G$4:$G$1000,MATCH(INT(C57)&amp;"#"&amp;(K57-1),$L$4:$L$1000,0))&amp;"","")))</f>
        <v/>
      </c>
      <c r="F57" s="81">
        <f>IF(C57="","",IF(K57=1,IFERROR(INDEX('Dziennik'!$I$4:$I$1200,MATCH(C57,'Dziennik'!$A$4:$A$1200,0)),""),IFERROR(INDEX($H$4:$H$1000,MATCH(INT(C57)&amp;"#"&amp;(K57-1),$L$4:$L$1000,0)),"")))</f>
        <v/>
      </c>
      <c r="G57" s="48" t="n"/>
      <c r="H57" s="82" t="n"/>
      <c r="I57" s="78" t="n"/>
      <c r="J57" s="48" t="n"/>
      <c r="K57" s="79">
        <f>IF(C57="","",COUNTIF($C$4:C57,C57))</f>
        <v/>
      </c>
      <c r="L57" s="79">
        <f>IF(C57="","",INT(C57)&amp;"#"&amp;K57)</f>
        <v/>
      </c>
      <c r="M57" s="79">
        <f>IF(C57="","",YEAR(C57)&amp;"-"&amp;TEXT(MONTH(C57),"00"))</f>
        <v/>
      </c>
    </row>
    <row r="58">
      <c r="A58" s="77" t="n"/>
      <c r="B58" s="78" t="n"/>
      <c r="C58" s="77" t="n"/>
      <c r="D58" s="79">
        <f>IF(C58="","",CHOOSE(WEEKDAY(C58,2),"pon","wt","śr","czw","pt","sob","ndz"))</f>
        <v/>
      </c>
      <c r="E58" s="80">
        <f>IF(C58="","",IF(K58=1,IFERROR(IF(INDEX('Dziennik'!$H$4:$H$1200,MATCH(C58,'Dziennik'!$A$4:$A$1200,0))="","(brak planu)",INDEX('Dziennik'!$H$4:$H$1200,MATCH(C58,'Dziennik'!$A$4:$A$1200,0))),"(dzień poza dziennikiem)"),IFERROR(INDEX($G$4:$G$1000,MATCH(INT(C58)&amp;"#"&amp;(K58-1),$L$4:$L$1000,0))&amp;"","")))</f>
        <v/>
      </c>
      <c r="F58" s="81">
        <f>IF(C58="","",IF(K58=1,IFERROR(INDEX('Dziennik'!$I$4:$I$1200,MATCH(C58,'Dziennik'!$A$4:$A$1200,0)),""),IFERROR(INDEX($H$4:$H$1000,MATCH(INT(C58)&amp;"#"&amp;(K58-1),$L$4:$L$1000,0)),"")))</f>
        <v/>
      </c>
      <c r="G58" s="48" t="n"/>
      <c r="H58" s="82" t="n"/>
      <c r="I58" s="78" t="n"/>
      <c r="J58" s="48" t="n"/>
      <c r="K58" s="79">
        <f>IF(C58="","",COUNTIF($C$4:C58,C58))</f>
        <v/>
      </c>
      <c r="L58" s="79">
        <f>IF(C58="","",INT(C58)&amp;"#"&amp;K58)</f>
        <v/>
      </c>
      <c r="M58" s="79">
        <f>IF(C58="","",YEAR(C58)&amp;"-"&amp;TEXT(MONTH(C58),"00"))</f>
        <v/>
      </c>
    </row>
    <row r="59">
      <c r="A59" s="77" t="n"/>
      <c r="B59" s="78" t="n"/>
      <c r="C59" s="77" t="n"/>
      <c r="D59" s="79">
        <f>IF(C59="","",CHOOSE(WEEKDAY(C59,2),"pon","wt","śr","czw","pt","sob","ndz"))</f>
        <v/>
      </c>
      <c r="E59" s="80">
        <f>IF(C59="","",IF(K59=1,IFERROR(IF(INDEX('Dziennik'!$H$4:$H$1200,MATCH(C59,'Dziennik'!$A$4:$A$1200,0))="","(brak planu)",INDEX('Dziennik'!$H$4:$H$1200,MATCH(C59,'Dziennik'!$A$4:$A$1200,0))),"(dzień poza dziennikiem)"),IFERROR(INDEX($G$4:$G$1000,MATCH(INT(C59)&amp;"#"&amp;(K59-1),$L$4:$L$1000,0))&amp;"","")))</f>
        <v/>
      </c>
      <c r="F59" s="81">
        <f>IF(C59="","",IF(K59=1,IFERROR(INDEX('Dziennik'!$I$4:$I$1200,MATCH(C59,'Dziennik'!$A$4:$A$1200,0)),""),IFERROR(INDEX($H$4:$H$1000,MATCH(INT(C59)&amp;"#"&amp;(K59-1),$L$4:$L$1000,0)),"")))</f>
        <v/>
      </c>
      <c r="G59" s="48" t="n"/>
      <c r="H59" s="82" t="n"/>
      <c r="I59" s="78" t="n"/>
      <c r="J59" s="48" t="n"/>
      <c r="K59" s="79">
        <f>IF(C59="","",COUNTIF($C$4:C59,C59))</f>
        <v/>
      </c>
      <c r="L59" s="79">
        <f>IF(C59="","",INT(C59)&amp;"#"&amp;K59)</f>
        <v/>
      </c>
      <c r="M59" s="79">
        <f>IF(C59="","",YEAR(C59)&amp;"-"&amp;TEXT(MONTH(C59),"00"))</f>
        <v/>
      </c>
    </row>
    <row r="60">
      <c r="A60" s="77" t="n"/>
      <c r="B60" s="78" t="n"/>
      <c r="C60" s="77" t="n"/>
      <c r="D60" s="79">
        <f>IF(C60="","",CHOOSE(WEEKDAY(C60,2),"pon","wt","śr","czw","pt","sob","ndz"))</f>
        <v/>
      </c>
      <c r="E60" s="80">
        <f>IF(C60="","",IF(K60=1,IFERROR(IF(INDEX('Dziennik'!$H$4:$H$1200,MATCH(C60,'Dziennik'!$A$4:$A$1200,0))="","(brak planu)",INDEX('Dziennik'!$H$4:$H$1200,MATCH(C60,'Dziennik'!$A$4:$A$1200,0))),"(dzień poza dziennikiem)"),IFERROR(INDEX($G$4:$G$1000,MATCH(INT(C60)&amp;"#"&amp;(K60-1),$L$4:$L$1000,0))&amp;"","")))</f>
        <v/>
      </c>
      <c r="F60" s="81">
        <f>IF(C60="","",IF(K60=1,IFERROR(INDEX('Dziennik'!$I$4:$I$1200,MATCH(C60,'Dziennik'!$A$4:$A$1200,0)),""),IFERROR(INDEX($H$4:$H$1000,MATCH(INT(C60)&amp;"#"&amp;(K60-1),$L$4:$L$1000,0)),"")))</f>
        <v/>
      </c>
      <c r="G60" s="48" t="n"/>
      <c r="H60" s="82" t="n"/>
      <c r="I60" s="78" t="n"/>
      <c r="J60" s="48" t="n"/>
      <c r="K60" s="79">
        <f>IF(C60="","",COUNTIF($C$4:C60,C60))</f>
        <v/>
      </c>
      <c r="L60" s="79">
        <f>IF(C60="","",INT(C60)&amp;"#"&amp;K60)</f>
        <v/>
      </c>
      <c r="M60" s="79">
        <f>IF(C60="","",YEAR(C60)&amp;"-"&amp;TEXT(MONTH(C60),"00"))</f>
        <v/>
      </c>
    </row>
    <row r="61">
      <c r="A61" s="77" t="n"/>
      <c r="B61" s="78" t="n"/>
      <c r="C61" s="77" t="n"/>
      <c r="D61" s="79">
        <f>IF(C61="","",CHOOSE(WEEKDAY(C61,2),"pon","wt","śr","czw","pt","sob","ndz"))</f>
        <v/>
      </c>
      <c r="E61" s="80">
        <f>IF(C61="","",IF(K61=1,IFERROR(IF(INDEX('Dziennik'!$H$4:$H$1200,MATCH(C61,'Dziennik'!$A$4:$A$1200,0))="","(brak planu)",INDEX('Dziennik'!$H$4:$H$1200,MATCH(C61,'Dziennik'!$A$4:$A$1200,0))),"(dzień poza dziennikiem)"),IFERROR(INDEX($G$4:$G$1000,MATCH(INT(C61)&amp;"#"&amp;(K61-1),$L$4:$L$1000,0))&amp;"","")))</f>
        <v/>
      </c>
      <c r="F61" s="81">
        <f>IF(C61="","",IF(K61=1,IFERROR(INDEX('Dziennik'!$I$4:$I$1200,MATCH(C61,'Dziennik'!$A$4:$A$1200,0)),""),IFERROR(INDEX($H$4:$H$1000,MATCH(INT(C61)&amp;"#"&amp;(K61-1),$L$4:$L$1000,0)),"")))</f>
        <v/>
      </c>
      <c r="G61" s="48" t="n"/>
      <c r="H61" s="82" t="n"/>
      <c r="I61" s="78" t="n"/>
      <c r="J61" s="48" t="n"/>
      <c r="K61" s="79">
        <f>IF(C61="","",COUNTIF($C$4:C61,C61))</f>
        <v/>
      </c>
      <c r="L61" s="79">
        <f>IF(C61="","",INT(C61)&amp;"#"&amp;K61)</f>
        <v/>
      </c>
      <c r="M61" s="79">
        <f>IF(C61="","",YEAR(C61)&amp;"-"&amp;TEXT(MONTH(C61),"00"))</f>
        <v/>
      </c>
    </row>
    <row r="62">
      <c r="A62" s="77" t="n"/>
      <c r="B62" s="78" t="n"/>
      <c r="C62" s="77" t="n"/>
      <c r="D62" s="79">
        <f>IF(C62="","",CHOOSE(WEEKDAY(C62,2),"pon","wt","śr","czw","pt","sob","ndz"))</f>
        <v/>
      </c>
      <c r="E62" s="80">
        <f>IF(C62="","",IF(K62=1,IFERROR(IF(INDEX('Dziennik'!$H$4:$H$1200,MATCH(C62,'Dziennik'!$A$4:$A$1200,0))="","(brak planu)",INDEX('Dziennik'!$H$4:$H$1200,MATCH(C62,'Dziennik'!$A$4:$A$1200,0))),"(dzień poza dziennikiem)"),IFERROR(INDEX($G$4:$G$1000,MATCH(INT(C62)&amp;"#"&amp;(K62-1),$L$4:$L$1000,0))&amp;"","")))</f>
        <v/>
      </c>
      <c r="F62" s="81">
        <f>IF(C62="","",IF(K62=1,IFERROR(INDEX('Dziennik'!$I$4:$I$1200,MATCH(C62,'Dziennik'!$A$4:$A$1200,0)),""),IFERROR(INDEX($H$4:$H$1000,MATCH(INT(C62)&amp;"#"&amp;(K62-1),$L$4:$L$1000,0)),"")))</f>
        <v/>
      </c>
      <c r="G62" s="48" t="n"/>
      <c r="H62" s="82" t="n"/>
      <c r="I62" s="78" t="n"/>
      <c r="J62" s="48" t="n"/>
      <c r="K62" s="79">
        <f>IF(C62="","",COUNTIF($C$4:C62,C62))</f>
        <v/>
      </c>
      <c r="L62" s="79">
        <f>IF(C62="","",INT(C62)&amp;"#"&amp;K62)</f>
        <v/>
      </c>
      <c r="M62" s="79">
        <f>IF(C62="","",YEAR(C62)&amp;"-"&amp;TEXT(MONTH(C62),"00"))</f>
        <v/>
      </c>
    </row>
    <row r="63">
      <c r="A63" s="77" t="n"/>
      <c r="B63" s="78" t="n"/>
      <c r="C63" s="77" t="n"/>
      <c r="D63" s="79">
        <f>IF(C63="","",CHOOSE(WEEKDAY(C63,2),"pon","wt","śr","czw","pt","sob","ndz"))</f>
        <v/>
      </c>
      <c r="E63" s="80">
        <f>IF(C63="","",IF(K63=1,IFERROR(IF(INDEX('Dziennik'!$H$4:$H$1200,MATCH(C63,'Dziennik'!$A$4:$A$1200,0))="","(brak planu)",INDEX('Dziennik'!$H$4:$H$1200,MATCH(C63,'Dziennik'!$A$4:$A$1200,0))),"(dzień poza dziennikiem)"),IFERROR(INDEX($G$4:$G$1000,MATCH(INT(C63)&amp;"#"&amp;(K63-1),$L$4:$L$1000,0))&amp;"","")))</f>
        <v/>
      </c>
      <c r="F63" s="81">
        <f>IF(C63="","",IF(K63=1,IFERROR(INDEX('Dziennik'!$I$4:$I$1200,MATCH(C63,'Dziennik'!$A$4:$A$1200,0)),""),IFERROR(INDEX($H$4:$H$1000,MATCH(INT(C63)&amp;"#"&amp;(K63-1),$L$4:$L$1000,0)),"")))</f>
        <v/>
      </c>
      <c r="G63" s="48" t="n"/>
      <c r="H63" s="82" t="n"/>
      <c r="I63" s="78" t="n"/>
      <c r="J63" s="48" t="n"/>
      <c r="K63" s="79">
        <f>IF(C63="","",COUNTIF($C$4:C63,C63))</f>
        <v/>
      </c>
      <c r="L63" s="79">
        <f>IF(C63="","",INT(C63)&amp;"#"&amp;K63)</f>
        <v/>
      </c>
      <c r="M63" s="79">
        <f>IF(C63="","",YEAR(C63)&amp;"-"&amp;TEXT(MONTH(C63),"00"))</f>
        <v/>
      </c>
    </row>
    <row r="64">
      <c r="A64" s="77" t="n"/>
      <c r="B64" s="78" t="n"/>
      <c r="C64" s="77" t="n"/>
      <c r="D64" s="79">
        <f>IF(C64="","",CHOOSE(WEEKDAY(C64,2),"pon","wt","śr","czw","pt","sob","ndz"))</f>
        <v/>
      </c>
      <c r="E64" s="80">
        <f>IF(C64="","",IF(K64=1,IFERROR(IF(INDEX('Dziennik'!$H$4:$H$1200,MATCH(C64,'Dziennik'!$A$4:$A$1200,0))="","(brak planu)",INDEX('Dziennik'!$H$4:$H$1200,MATCH(C64,'Dziennik'!$A$4:$A$1200,0))),"(dzień poza dziennikiem)"),IFERROR(INDEX($G$4:$G$1000,MATCH(INT(C64)&amp;"#"&amp;(K64-1),$L$4:$L$1000,0))&amp;"","")))</f>
        <v/>
      </c>
      <c r="F64" s="81">
        <f>IF(C64="","",IF(K64=1,IFERROR(INDEX('Dziennik'!$I$4:$I$1200,MATCH(C64,'Dziennik'!$A$4:$A$1200,0)),""),IFERROR(INDEX($H$4:$H$1000,MATCH(INT(C64)&amp;"#"&amp;(K64-1),$L$4:$L$1000,0)),"")))</f>
        <v/>
      </c>
      <c r="G64" s="48" t="n"/>
      <c r="H64" s="82" t="n"/>
      <c r="I64" s="78" t="n"/>
      <c r="J64" s="48" t="n"/>
      <c r="K64" s="79">
        <f>IF(C64="","",COUNTIF($C$4:C64,C64))</f>
        <v/>
      </c>
      <c r="L64" s="79">
        <f>IF(C64="","",INT(C64)&amp;"#"&amp;K64)</f>
        <v/>
      </c>
      <c r="M64" s="79">
        <f>IF(C64="","",YEAR(C64)&amp;"-"&amp;TEXT(MONTH(C64),"00"))</f>
        <v/>
      </c>
    </row>
    <row r="65">
      <c r="A65" s="77" t="n"/>
      <c r="B65" s="78" t="n"/>
      <c r="C65" s="77" t="n"/>
      <c r="D65" s="79">
        <f>IF(C65="","",CHOOSE(WEEKDAY(C65,2),"pon","wt","śr","czw","pt","sob","ndz"))</f>
        <v/>
      </c>
      <c r="E65" s="80">
        <f>IF(C65="","",IF(K65=1,IFERROR(IF(INDEX('Dziennik'!$H$4:$H$1200,MATCH(C65,'Dziennik'!$A$4:$A$1200,0))="","(brak planu)",INDEX('Dziennik'!$H$4:$H$1200,MATCH(C65,'Dziennik'!$A$4:$A$1200,0))),"(dzień poza dziennikiem)"),IFERROR(INDEX($G$4:$G$1000,MATCH(INT(C65)&amp;"#"&amp;(K65-1),$L$4:$L$1000,0))&amp;"","")))</f>
        <v/>
      </c>
      <c r="F65" s="81">
        <f>IF(C65="","",IF(K65=1,IFERROR(INDEX('Dziennik'!$I$4:$I$1200,MATCH(C65,'Dziennik'!$A$4:$A$1200,0)),""),IFERROR(INDEX($H$4:$H$1000,MATCH(INT(C65)&amp;"#"&amp;(K65-1),$L$4:$L$1000,0)),"")))</f>
        <v/>
      </c>
      <c r="G65" s="48" t="n"/>
      <c r="H65" s="82" t="n"/>
      <c r="I65" s="78" t="n"/>
      <c r="J65" s="48" t="n"/>
      <c r="K65" s="79">
        <f>IF(C65="","",COUNTIF($C$4:C65,C65))</f>
        <v/>
      </c>
      <c r="L65" s="79">
        <f>IF(C65="","",INT(C65)&amp;"#"&amp;K65)</f>
        <v/>
      </c>
      <c r="M65" s="79">
        <f>IF(C65="","",YEAR(C65)&amp;"-"&amp;TEXT(MONTH(C65),"00"))</f>
        <v/>
      </c>
    </row>
    <row r="66">
      <c r="A66" s="77" t="n"/>
      <c r="B66" s="78" t="n"/>
      <c r="C66" s="77" t="n"/>
      <c r="D66" s="79">
        <f>IF(C66="","",CHOOSE(WEEKDAY(C66,2),"pon","wt","śr","czw","pt","sob","ndz"))</f>
        <v/>
      </c>
      <c r="E66" s="80">
        <f>IF(C66="","",IF(K66=1,IFERROR(IF(INDEX('Dziennik'!$H$4:$H$1200,MATCH(C66,'Dziennik'!$A$4:$A$1200,0))="","(brak planu)",INDEX('Dziennik'!$H$4:$H$1200,MATCH(C66,'Dziennik'!$A$4:$A$1200,0))),"(dzień poza dziennikiem)"),IFERROR(INDEX($G$4:$G$1000,MATCH(INT(C66)&amp;"#"&amp;(K66-1),$L$4:$L$1000,0))&amp;"","")))</f>
        <v/>
      </c>
      <c r="F66" s="81">
        <f>IF(C66="","",IF(K66=1,IFERROR(INDEX('Dziennik'!$I$4:$I$1200,MATCH(C66,'Dziennik'!$A$4:$A$1200,0)),""),IFERROR(INDEX($H$4:$H$1000,MATCH(INT(C66)&amp;"#"&amp;(K66-1),$L$4:$L$1000,0)),"")))</f>
        <v/>
      </c>
      <c r="G66" s="48" t="n"/>
      <c r="H66" s="82" t="n"/>
      <c r="I66" s="78" t="n"/>
      <c r="J66" s="48" t="n"/>
      <c r="K66" s="79">
        <f>IF(C66="","",COUNTIF($C$4:C66,C66))</f>
        <v/>
      </c>
      <c r="L66" s="79">
        <f>IF(C66="","",INT(C66)&amp;"#"&amp;K66)</f>
        <v/>
      </c>
      <c r="M66" s="79">
        <f>IF(C66="","",YEAR(C66)&amp;"-"&amp;TEXT(MONTH(C66),"00"))</f>
        <v/>
      </c>
    </row>
    <row r="67">
      <c r="A67" s="77" t="n"/>
      <c r="B67" s="78" t="n"/>
      <c r="C67" s="77" t="n"/>
      <c r="D67" s="79">
        <f>IF(C67="","",CHOOSE(WEEKDAY(C67,2),"pon","wt","śr","czw","pt","sob","ndz"))</f>
        <v/>
      </c>
      <c r="E67" s="80">
        <f>IF(C67="","",IF(K67=1,IFERROR(IF(INDEX('Dziennik'!$H$4:$H$1200,MATCH(C67,'Dziennik'!$A$4:$A$1200,0))="","(brak planu)",INDEX('Dziennik'!$H$4:$H$1200,MATCH(C67,'Dziennik'!$A$4:$A$1200,0))),"(dzień poza dziennikiem)"),IFERROR(INDEX($G$4:$G$1000,MATCH(INT(C67)&amp;"#"&amp;(K67-1),$L$4:$L$1000,0))&amp;"","")))</f>
        <v/>
      </c>
      <c r="F67" s="81">
        <f>IF(C67="","",IF(K67=1,IFERROR(INDEX('Dziennik'!$I$4:$I$1200,MATCH(C67,'Dziennik'!$A$4:$A$1200,0)),""),IFERROR(INDEX($H$4:$H$1000,MATCH(INT(C67)&amp;"#"&amp;(K67-1),$L$4:$L$1000,0)),"")))</f>
        <v/>
      </c>
      <c r="G67" s="48" t="n"/>
      <c r="H67" s="82" t="n"/>
      <c r="I67" s="78" t="n"/>
      <c r="J67" s="48" t="n"/>
      <c r="K67" s="79">
        <f>IF(C67="","",COUNTIF($C$4:C67,C67))</f>
        <v/>
      </c>
      <c r="L67" s="79">
        <f>IF(C67="","",INT(C67)&amp;"#"&amp;K67)</f>
        <v/>
      </c>
      <c r="M67" s="79">
        <f>IF(C67="","",YEAR(C67)&amp;"-"&amp;TEXT(MONTH(C67),"00"))</f>
        <v/>
      </c>
    </row>
    <row r="68">
      <c r="A68" s="77" t="n"/>
      <c r="B68" s="78" t="n"/>
      <c r="C68" s="77" t="n"/>
      <c r="D68" s="79">
        <f>IF(C68="","",CHOOSE(WEEKDAY(C68,2),"pon","wt","śr","czw","pt","sob","ndz"))</f>
        <v/>
      </c>
      <c r="E68" s="80">
        <f>IF(C68="","",IF(K68=1,IFERROR(IF(INDEX('Dziennik'!$H$4:$H$1200,MATCH(C68,'Dziennik'!$A$4:$A$1200,0))="","(brak planu)",INDEX('Dziennik'!$H$4:$H$1200,MATCH(C68,'Dziennik'!$A$4:$A$1200,0))),"(dzień poza dziennikiem)"),IFERROR(INDEX($G$4:$G$1000,MATCH(INT(C68)&amp;"#"&amp;(K68-1),$L$4:$L$1000,0))&amp;"","")))</f>
        <v/>
      </c>
      <c r="F68" s="81">
        <f>IF(C68="","",IF(K68=1,IFERROR(INDEX('Dziennik'!$I$4:$I$1200,MATCH(C68,'Dziennik'!$A$4:$A$1200,0)),""),IFERROR(INDEX($H$4:$H$1000,MATCH(INT(C68)&amp;"#"&amp;(K68-1),$L$4:$L$1000,0)),"")))</f>
        <v/>
      </c>
      <c r="G68" s="48" t="n"/>
      <c r="H68" s="82" t="n"/>
      <c r="I68" s="78" t="n"/>
      <c r="J68" s="48" t="n"/>
      <c r="K68" s="79">
        <f>IF(C68="","",COUNTIF($C$4:C68,C68))</f>
        <v/>
      </c>
      <c r="L68" s="79">
        <f>IF(C68="","",INT(C68)&amp;"#"&amp;K68)</f>
        <v/>
      </c>
      <c r="M68" s="79">
        <f>IF(C68="","",YEAR(C68)&amp;"-"&amp;TEXT(MONTH(C68),"00"))</f>
        <v/>
      </c>
    </row>
    <row r="69">
      <c r="A69" s="77" t="n"/>
      <c r="B69" s="78" t="n"/>
      <c r="C69" s="77" t="n"/>
      <c r="D69" s="79">
        <f>IF(C69="","",CHOOSE(WEEKDAY(C69,2),"pon","wt","śr","czw","pt","sob","ndz"))</f>
        <v/>
      </c>
      <c r="E69" s="80">
        <f>IF(C69="","",IF(K69=1,IFERROR(IF(INDEX('Dziennik'!$H$4:$H$1200,MATCH(C69,'Dziennik'!$A$4:$A$1200,0))="","(brak planu)",INDEX('Dziennik'!$H$4:$H$1200,MATCH(C69,'Dziennik'!$A$4:$A$1200,0))),"(dzień poza dziennikiem)"),IFERROR(INDEX($G$4:$G$1000,MATCH(INT(C69)&amp;"#"&amp;(K69-1),$L$4:$L$1000,0))&amp;"","")))</f>
        <v/>
      </c>
      <c r="F69" s="81">
        <f>IF(C69="","",IF(K69=1,IFERROR(INDEX('Dziennik'!$I$4:$I$1200,MATCH(C69,'Dziennik'!$A$4:$A$1200,0)),""),IFERROR(INDEX($H$4:$H$1000,MATCH(INT(C69)&amp;"#"&amp;(K69-1),$L$4:$L$1000,0)),"")))</f>
        <v/>
      </c>
      <c r="G69" s="48" t="n"/>
      <c r="H69" s="82" t="n"/>
      <c r="I69" s="78" t="n"/>
      <c r="J69" s="48" t="n"/>
      <c r="K69" s="79">
        <f>IF(C69="","",COUNTIF($C$4:C69,C69))</f>
        <v/>
      </c>
      <c r="L69" s="79">
        <f>IF(C69="","",INT(C69)&amp;"#"&amp;K69)</f>
        <v/>
      </c>
      <c r="M69" s="79">
        <f>IF(C69="","",YEAR(C69)&amp;"-"&amp;TEXT(MONTH(C69),"00"))</f>
        <v/>
      </c>
    </row>
    <row r="70">
      <c r="A70" s="77" t="n"/>
      <c r="B70" s="78" t="n"/>
      <c r="C70" s="77" t="n"/>
      <c r="D70" s="79">
        <f>IF(C70="","",CHOOSE(WEEKDAY(C70,2),"pon","wt","śr","czw","pt","sob","ndz"))</f>
        <v/>
      </c>
      <c r="E70" s="80">
        <f>IF(C70="","",IF(K70=1,IFERROR(IF(INDEX('Dziennik'!$H$4:$H$1200,MATCH(C70,'Dziennik'!$A$4:$A$1200,0))="","(brak planu)",INDEX('Dziennik'!$H$4:$H$1200,MATCH(C70,'Dziennik'!$A$4:$A$1200,0))),"(dzień poza dziennikiem)"),IFERROR(INDEX($G$4:$G$1000,MATCH(INT(C70)&amp;"#"&amp;(K70-1),$L$4:$L$1000,0))&amp;"","")))</f>
        <v/>
      </c>
      <c r="F70" s="81">
        <f>IF(C70="","",IF(K70=1,IFERROR(INDEX('Dziennik'!$I$4:$I$1200,MATCH(C70,'Dziennik'!$A$4:$A$1200,0)),""),IFERROR(INDEX($H$4:$H$1000,MATCH(INT(C70)&amp;"#"&amp;(K70-1),$L$4:$L$1000,0)),"")))</f>
        <v/>
      </c>
      <c r="G70" s="48" t="n"/>
      <c r="H70" s="82" t="n"/>
      <c r="I70" s="78" t="n"/>
      <c r="J70" s="48" t="n"/>
      <c r="K70" s="79">
        <f>IF(C70="","",COUNTIF($C$4:C70,C70))</f>
        <v/>
      </c>
      <c r="L70" s="79">
        <f>IF(C70="","",INT(C70)&amp;"#"&amp;K70)</f>
        <v/>
      </c>
      <c r="M70" s="79">
        <f>IF(C70="","",YEAR(C70)&amp;"-"&amp;TEXT(MONTH(C70),"00"))</f>
        <v/>
      </c>
    </row>
    <row r="71">
      <c r="A71" s="77" t="n"/>
      <c r="B71" s="78" t="n"/>
      <c r="C71" s="77" t="n"/>
      <c r="D71" s="79">
        <f>IF(C71="","",CHOOSE(WEEKDAY(C71,2),"pon","wt","śr","czw","pt","sob","ndz"))</f>
        <v/>
      </c>
      <c r="E71" s="80">
        <f>IF(C71="","",IF(K71=1,IFERROR(IF(INDEX('Dziennik'!$H$4:$H$1200,MATCH(C71,'Dziennik'!$A$4:$A$1200,0))="","(brak planu)",INDEX('Dziennik'!$H$4:$H$1200,MATCH(C71,'Dziennik'!$A$4:$A$1200,0))),"(dzień poza dziennikiem)"),IFERROR(INDEX($G$4:$G$1000,MATCH(INT(C71)&amp;"#"&amp;(K71-1),$L$4:$L$1000,0))&amp;"","")))</f>
        <v/>
      </c>
      <c r="F71" s="81">
        <f>IF(C71="","",IF(K71=1,IFERROR(INDEX('Dziennik'!$I$4:$I$1200,MATCH(C71,'Dziennik'!$A$4:$A$1200,0)),""),IFERROR(INDEX($H$4:$H$1000,MATCH(INT(C71)&amp;"#"&amp;(K71-1),$L$4:$L$1000,0)),"")))</f>
        <v/>
      </c>
      <c r="G71" s="48" t="n"/>
      <c r="H71" s="82" t="n"/>
      <c r="I71" s="78" t="n"/>
      <c r="J71" s="48" t="n"/>
      <c r="K71" s="79">
        <f>IF(C71="","",COUNTIF($C$4:C71,C71))</f>
        <v/>
      </c>
      <c r="L71" s="79">
        <f>IF(C71="","",INT(C71)&amp;"#"&amp;K71)</f>
        <v/>
      </c>
      <c r="M71" s="79">
        <f>IF(C71="","",YEAR(C71)&amp;"-"&amp;TEXT(MONTH(C71),"00"))</f>
        <v/>
      </c>
    </row>
    <row r="72">
      <c r="A72" s="77" t="n"/>
      <c r="B72" s="78" t="n"/>
      <c r="C72" s="77" t="n"/>
      <c r="D72" s="79">
        <f>IF(C72="","",CHOOSE(WEEKDAY(C72,2),"pon","wt","śr","czw","pt","sob","ndz"))</f>
        <v/>
      </c>
      <c r="E72" s="80">
        <f>IF(C72="","",IF(K72=1,IFERROR(IF(INDEX('Dziennik'!$H$4:$H$1200,MATCH(C72,'Dziennik'!$A$4:$A$1200,0))="","(brak planu)",INDEX('Dziennik'!$H$4:$H$1200,MATCH(C72,'Dziennik'!$A$4:$A$1200,0))),"(dzień poza dziennikiem)"),IFERROR(INDEX($G$4:$G$1000,MATCH(INT(C72)&amp;"#"&amp;(K72-1),$L$4:$L$1000,0))&amp;"","")))</f>
        <v/>
      </c>
      <c r="F72" s="81">
        <f>IF(C72="","",IF(K72=1,IFERROR(INDEX('Dziennik'!$I$4:$I$1200,MATCH(C72,'Dziennik'!$A$4:$A$1200,0)),""),IFERROR(INDEX($H$4:$H$1000,MATCH(INT(C72)&amp;"#"&amp;(K72-1),$L$4:$L$1000,0)),"")))</f>
        <v/>
      </c>
      <c r="G72" s="48" t="n"/>
      <c r="H72" s="82" t="n"/>
      <c r="I72" s="78" t="n"/>
      <c r="J72" s="48" t="n"/>
      <c r="K72" s="79">
        <f>IF(C72="","",COUNTIF($C$4:C72,C72))</f>
        <v/>
      </c>
      <c r="L72" s="79">
        <f>IF(C72="","",INT(C72)&amp;"#"&amp;K72)</f>
        <v/>
      </c>
      <c r="M72" s="79">
        <f>IF(C72="","",YEAR(C72)&amp;"-"&amp;TEXT(MONTH(C72),"00"))</f>
        <v/>
      </c>
    </row>
    <row r="73">
      <c r="A73" s="77" t="n"/>
      <c r="B73" s="78" t="n"/>
      <c r="C73" s="77" t="n"/>
      <c r="D73" s="79">
        <f>IF(C73="","",CHOOSE(WEEKDAY(C73,2),"pon","wt","śr","czw","pt","sob","ndz"))</f>
        <v/>
      </c>
      <c r="E73" s="80">
        <f>IF(C73="","",IF(K73=1,IFERROR(IF(INDEX('Dziennik'!$H$4:$H$1200,MATCH(C73,'Dziennik'!$A$4:$A$1200,0))="","(brak planu)",INDEX('Dziennik'!$H$4:$H$1200,MATCH(C73,'Dziennik'!$A$4:$A$1200,0))),"(dzień poza dziennikiem)"),IFERROR(INDEX($G$4:$G$1000,MATCH(INT(C73)&amp;"#"&amp;(K73-1),$L$4:$L$1000,0))&amp;"","")))</f>
        <v/>
      </c>
      <c r="F73" s="81">
        <f>IF(C73="","",IF(K73=1,IFERROR(INDEX('Dziennik'!$I$4:$I$1200,MATCH(C73,'Dziennik'!$A$4:$A$1200,0)),""),IFERROR(INDEX($H$4:$H$1000,MATCH(INT(C73)&amp;"#"&amp;(K73-1),$L$4:$L$1000,0)),"")))</f>
        <v/>
      </c>
      <c r="G73" s="48" t="n"/>
      <c r="H73" s="82" t="n"/>
      <c r="I73" s="78" t="n"/>
      <c r="J73" s="48" t="n"/>
      <c r="K73" s="79">
        <f>IF(C73="","",COUNTIF($C$4:C73,C73))</f>
        <v/>
      </c>
      <c r="L73" s="79">
        <f>IF(C73="","",INT(C73)&amp;"#"&amp;K73)</f>
        <v/>
      </c>
      <c r="M73" s="79">
        <f>IF(C73="","",YEAR(C73)&amp;"-"&amp;TEXT(MONTH(C73),"00"))</f>
        <v/>
      </c>
    </row>
    <row r="74">
      <c r="A74" s="77" t="n"/>
      <c r="B74" s="78" t="n"/>
      <c r="C74" s="77" t="n"/>
      <c r="D74" s="79">
        <f>IF(C74="","",CHOOSE(WEEKDAY(C74,2),"pon","wt","śr","czw","pt","sob","ndz"))</f>
        <v/>
      </c>
      <c r="E74" s="80">
        <f>IF(C74="","",IF(K74=1,IFERROR(IF(INDEX('Dziennik'!$H$4:$H$1200,MATCH(C74,'Dziennik'!$A$4:$A$1200,0))="","(brak planu)",INDEX('Dziennik'!$H$4:$H$1200,MATCH(C74,'Dziennik'!$A$4:$A$1200,0))),"(dzień poza dziennikiem)"),IFERROR(INDEX($G$4:$G$1000,MATCH(INT(C74)&amp;"#"&amp;(K74-1),$L$4:$L$1000,0))&amp;"","")))</f>
        <v/>
      </c>
      <c r="F74" s="81">
        <f>IF(C74="","",IF(K74=1,IFERROR(INDEX('Dziennik'!$I$4:$I$1200,MATCH(C74,'Dziennik'!$A$4:$A$1200,0)),""),IFERROR(INDEX($H$4:$H$1000,MATCH(INT(C74)&amp;"#"&amp;(K74-1),$L$4:$L$1000,0)),"")))</f>
        <v/>
      </c>
      <c r="G74" s="48" t="n"/>
      <c r="H74" s="82" t="n"/>
      <c r="I74" s="78" t="n"/>
      <c r="J74" s="48" t="n"/>
      <c r="K74" s="79">
        <f>IF(C74="","",COUNTIF($C$4:C74,C74))</f>
        <v/>
      </c>
      <c r="L74" s="79">
        <f>IF(C74="","",INT(C74)&amp;"#"&amp;K74)</f>
        <v/>
      </c>
      <c r="M74" s="79">
        <f>IF(C74="","",YEAR(C74)&amp;"-"&amp;TEXT(MONTH(C74),"00"))</f>
        <v/>
      </c>
    </row>
    <row r="75">
      <c r="A75" s="77" t="n"/>
      <c r="B75" s="78" t="n"/>
      <c r="C75" s="77" t="n"/>
      <c r="D75" s="79">
        <f>IF(C75="","",CHOOSE(WEEKDAY(C75,2),"pon","wt","śr","czw","pt","sob","ndz"))</f>
        <v/>
      </c>
      <c r="E75" s="80">
        <f>IF(C75="","",IF(K75=1,IFERROR(IF(INDEX('Dziennik'!$H$4:$H$1200,MATCH(C75,'Dziennik'!$A$4:$A$1200,0))="","(brak planu)",INDEX('Dziennik'!$H$4:$H$1200,MATCH(C75,'Dziennik'!$A$4:$A$1200,0))),"(dzień poza dziennikiem)"),IFERROR(INDEX($G$4:$G$1000,MATCH(INT(C75)&amp;"#"&amp;(K75-1),$L$4:$L$1000,0))&amp;"","")))</f>
        <v/>
      </c>
      <c r="F75" s="81">
        <f>IF(C75="","",IF(K75=1,IFERROR(INDEX('Dziennik'!$I$4:$I$1200,MATCH(C75,'Dziennik'!$A$4:$A$1200,0)),""),IFERROR(INDEX($H$4:$H$1000,MATCH(INT(C75)&amp;"#"&amp;(K75-1),$L$4:$L$1000,0)),"")))</f>
        <v/>
      </c>
      <c r="G75" s="48" t="n"/>
      <c r="H75" s="82" t="n"/>
      <c r="I75" s="78" t="n"/>
      <c r="J75" s="48" t="n"/>
      <c r="K75" s="79">
        <f>IF(C75="","",COUNTIF($C$4:C75,C75))</f>
        <v/>
      </c>
      <c r="L75" s="79">
        <f>IF(C75="","",INT(C75)&amp;"#"&amp;K75)</f>
        <v/>
      </c>
      <c r="M75" s="79">
        <f>IF(C75="","",YEAR(C75)&amp;"-"&amp;TEXT(MONTH(C75),"00"))</f>
        <v/>
      </c>
    </row>
    <row r="76">
      <c r="A76" s="77" t="n"/>
      <c r="B76" s="78" t="n"/>
      <c r="C76" s="77" t="n"/>
      <c r="D76" s="79">
        <f>IF(C76="","",CHOOSE(WEEKDAY(C76,2),"pon","wt","śr","czw","pt","sob","ndz"))</f>
        <v/>
      </c>
      <c r="E76" s="80">
        <f>IF(C76="","",IF(K76=1,IFERROR(IF(INDEX('Dziennik'!$H$4:$H$1200,MATCH(C76,'Dziennik'!$A$4:$A$1200,0))="","(brak planu)",INDEX('Dziennik'!$H$4:$H$1200,MATCH(C76,'Dziennik'!$A$4:$A$1200,0))),"(dzień poza dziennikiem)"),IFERROR(INDEX($G$4:$G$1000,MATCH(INT(C76)&amp;"#"&amp;(K76-1),$L$4:$L$1000,0))&amp;"","")))</f>
        <v/>
      </c>
      <c r="F76" s="81">
        <f>IF(C76="","",IF(K76=1,IFERROR(INDEX('Dziennik'!$I$4:$I$1200,MATCH(C76,'Dziennik'!$A$4:$A$1200,0)),""),IFERROR(INDEX($H$4:$H$1000,MATCH(INT(C76)&amp;"#"&amp;(K76-1),$L$4:$L$1000,0)),"")))</f>
        <v/>
      </c>
      <c r="G76" s="48" t="n"/>
      <c r="H76" s="82" t="n"/>
      <c r="I76" s="78" t="n"/>
      <c r="J76" s="48" t="n"/>
      <c r="K76" s="79">
        <f>IF(C76="","",COUNTIF($C$4:C76,C76))</f>
        <v/>
      </c>
      <c r="L76" s="79">
        <f>IF(C76="","",INT(C76)&amp;"#"&amp;K76)</f>
        <v/>
      </c>
      <c r="M76" s="79">
        <f>IF(C76="","",YEAR(C76)&amp;"-"&amp;TEXT(MONTH(C76),"00"))</f>
        <v/>
      </c>
    </row>
    <row r="77">
      <c r="A77" s="77" t="n"/>
      <c r="B77" s="78" t="n"/>
      <c r="C77" s="77" t="n"/>
      <c r="D77" s="79">
        <f>IF(C77="","",CHOOSE(WEEKDAY(C77,2),"pon","wt","śr","czw","pt","sob","ndz"))</f>
        <v/>
      </c>
      <c r="E77" s="80">
        <f>IF(C77="","",IF(K77=1,IFERROR(IF(INDEX('Dziennik'!$H$4:$H$1200,MATCH(C77,'Dziennik'!$A$4:$A$1200,0))="","(brak planu)",INDEX('Dziennik'!$H$4:$H$1200,MATCH(C77,'Dziennik'!$A$4:$A$1200,0))),"(dzień poza dziennikiem)"),IFERROR(INDEX($G$4:$G$1000,MATCH(INT(C77)&amp;"#"&amp;(K77-1),$L$4:$L$1000,0))&amp;"","")))</f>
        <v/>
      </c>
      <c r="F77" s="81">
        <f>IF(C77="","",IF(K77=1,IFERROR(INDEX('Dziennik'!$I$4:$I$1200,MATCH(C77,'Dziennik'!$A$4:$A$1200,0)),""),IFERROR(INDEX($H$4:$H$1000,MATCH(INT(C77)&amp;"#"&amp;(K77-1),$L$4:$L$1000,0)),"")))</f>
        <v/>
      </c>
      <c r="G77" s="48" t="n"/>
      <c r="H77" s="82" t="n"/>
      <c r="I77" s="78" t="n"/>
      <c r="J77" s="48" t="n"/>
      <c r="K77" s="79">
        <f>IF(C77="","",COUNTIF($C$4:C77,C77))</f>
        <v/>
      </c>
      <c r="L77" s="79">
        <f>IF(C77="","",INT(C77)&amp;"#"&amp;K77)</f>
        <v/>
      </c>
      <c r="M77" s="79">
        <f>IF(C77="","",YEAR(C77)&amp;"-"&amp;TEXT(MONTH(C77),"00"))</f>
        <v/>
      </c>
    </row>
    <row r="78">
      <c r="A78" s="77" t="n"/>
      <c r="B78" s="78" t="n"/>
      <c r="C78" s="77" t="n"/>
      <c r="D78" s="79">
        <f>IF(C78="","",CHOOSE(WEEKDAY(C78,2),"pon","wt","śr","czw","pt","sob","ndz"))</f>
        <v/>
      </c>
      <c r="E78" s="80">
        <f>IF(C78="","",IF(K78=1,IFERROR(IF(INDEX('Dziennik'!$H$4:$H$1200,MATCH(C78,'Dziennik'!$A$4:$A$1200,0))="","(brak planu)",INDEX('Dziennik'!$H$4:$H$1200,MATCH(C78,'Dziennik'!$A$4:$A$1200,0))),"(dzień poza dziennikiem)"),IFERROR(INDEX($G$4:$G$1000,MATCH(INT(C78)&amp;"#"&amp;(K78-1),$L$4:$L$1000,0))&amp;"","")))</f>
        <v/>
      </c>
      <c r="F78" s="81">
        <f>IF(C78="","",IF(K78=1,IFERROR(INDEX('Dziennik'!$I$4:$I$1200,MATCH(C78,'Dziennik'!$A$4:$A$1200,0)),""),IFERROR(INDEX($H$4:$H$1000,MATCH(INT(C78)&amp;"#"&amp;(K78-1),$L$4:$L$1000,0)),"")))</f>
        <v/>
      </c>
      <c r="G78" s="48" t="n"/>
      <c r="H78" s="82" t="n"/>
      <c r="I78" s="78" t="n"/>
      <c r="J78" s="48" t="n"/>
      <c r="K78" s="79">
        <f>IF(C78="","",COUNTIF($C$4:C78,C78))</f>
        <v/>
      </c>
      <c r="L78" s="79">
        <f>IF(C78="","",INT(C78)&amp;"#"&amp;K78)</f>
        <v/>
      </c>
      <c r="M78" s="79">
        <f>IF(C78="","",YEAR(C78)&amp;"-"&amp;TEXT(MONTH(C78),"00"))</f>
        <v/>
      </c>
    </row>
    <row r="79">
      <c r="A79" s="77" t="n"/>
      <c r="B79" s="78" t="n"/>
      <c r="C79" s="77" t="n"/>
      <c r="D79" s="79">
        <f>IF(C79="","",CHOOSE(WEEKDAY(C79,2),"pon","wt","śr","czw","pt","sob","ndz"))</f>
        <v/>
      </c>
      <c r="E79" s="80">
        <f>IF(C79="","",IF(K79=1,IFERROR(IF(INDEX('Dziennik'!$H$4:$H$1200,MATCH(C79,'Dziennik'!$A$4:$A$1200,0))="","(brak planu)",INDEX('Dziennik'!$H$4:$H$1200,MATCH(C79,'Dziennik'!$A$4:$A$1200,0))),"(dzień poza dziennikiem)"),IFERROR(INDEX($G$4:$G$1000,MATCH(INT(C79)&amp;"#"&amp;(K79-1),$L$4:$L$1000,0))&amp;"","")))</f>
        <v/>
      </c>
      <c r="F79" s="81">
        <f>IF(C79="","",IF(K79=1,IFERROR(INDEX('Dziennik'!$I$4:$I$1200,MATCH(C79,'Dziennik'!$A$4:$A$1200,0)),""),IFERROR(INDEX($H$4:$H$1000,MATCH(INT(C79)&amp;"#"&amp;(K79-1),$L$4:$L$1000,0)),"")))</f>
        <v/>
      </c>
      <c r="G79" s="48" t="n"/>
      <c r="H79" s="82" t="n"/>
      <c r="I79" s="78" t="n"/>
      <c r="J79" s="48" t="n"/>
      <c r="K79" s="79">
        <f>IF(C79="","",COUNTIF($C$4:C79,C79))</f>
        <v/>
      </c>
      <c r="L79" s="79">
        <f>IF(C79="","",INT(C79)&amp;"#"&amp;K79)</f>
        <v/>
      </c>
      <c r="M79" s="79">
        <f>IF(C79="","",YEAR(C79)&amp;"-"&amp;TEXT(MONTH(C79),"00"))</f>
        <v/>
      </c>
    </row>
    <row r="80">
      <c r="A80" s="77" t="n"/>
      <c r="B80" s="78" t="n"/>
      <c r="C80" s="77" t="n"/>
      <c r="D80" s="79">
        <f>IF(C80="","",CHOOSE(WEEKDAY(C80,2),"pon","wt","śr","czw","pt","sob","ndz"))</f>
        <v/>
      </c>
      <c r="E80" s="80">
        <f>IF(C80="","",IF(K80=1,IFERROR(IF(INDEX('Dziennik'!$H$4:$H$1200,MATCH(C80,'Dziennik'!$A$4:$A$1200,0))="","(brak planu)",INDEX('Dziennik'!$H$4:$H$1200,MATCH(C80,'Dziennik'!$A$4:$A$1200,0))),"(dzień poza dziennikiem)"),IFERROR(INDEX($G$4:$G$1000,MATCH(INT(C80)&amp;"#"&amp;(K80-1),$L$4:$L$1000,0))&amp;"","")))</f>
        <v/>
      </c>
      <c r="F80" s="81">
        <f>IF(C80="","",IF(K80=1,IFERROR(INDEX('Dziennik'!$I$4:$I$1200,MATCH(C80,'Dziennik'!$A$4:$A$1200,0)),""),IFERROR(INDEX($H$4:$H$1000,MATCH(INT(C80)&amp;"#"&amp;(K80-1),$L$4:$L$1000,0)),"")))</f>
        <v/>
      </c>
      <c r="G80" s="48" t="n"/>
      <c r="H80" s="82" t="n"/>
      <c r="I80" s="78" t="n"/>
      <c r="J80" s="48" t="n"/>
      <c r="K80" s="79">
        <f>IF(C80="","",COUNTIF($C$4:C80,C80))</f>
        <v/>
      </c>
      <c r="L80" s="79">
        <f>IF(C80="","",INT(C80)&amp;"#"&amp;K80)</f>
        <v/>
      </c>
      <c r="M80" s="79">
        <f>IF(C80="","",YEAR(C80)&amp;"-"&amp;TEXT(MONTH(C80),"00"))</f>
        <v/>
      </c>
    </row>
    <row r="81">
      <c r="A81" s="77" t="n"/>
      <c r="B81" s="78" t="n"/>
      <c r="C81" s="77" t="n"/>
      <c r="D81" s="79">
        <f>IF(C81="","",CHOOSE(WEEKDAY(C81,2),"pon","wt","śr","czw","pt","sob","ndz"))</f>
        <v/>
      </c>
      <c r="E81" s="80">
        <f>IF(C81="","",IF(K81=1,IFERROR(IF(INDEX('Dziennik'!$H$4:$H$1200,MATCH(C81,'Dziennik'!$A$4:$A$1200,0))="","(brak planu)",INDEX('Dziennik'!$H$4:$H$1200,MATCH(C81,'Dziennik'!$A$4:$A$1200,0))),"(dzień poza dziennikiem)"),IFERROR(INDEX($G$4:$G$1000,MATCH(INT(C81)&amp;"#"&amp;(K81-1),$L$4:$L$1000,0))&amp;"","")))</f>
        <v/>
      </c>
      <c r="F81" s="81">
        <f>IF(C81="","",IF(K81=1,IFERROR(INDEX('Dziennik'!$I$4:$I$1200,MATCH(C81,'Dziennik'!$A$4:$A$1200,0)),""),IFERROR(INDEX($H$4:$H$1000,MATCH(INT(C81)&amp;"#"&amp;(K81-1),$L$4:$L$1000,0)),"")))</f>
        <v/>
      </c>
      <c r="G81" s="48" t="n"/>
      <c r="H81" s="82" t="n"/>
      <c r="I81" s="78" t="n"/>
      <c r="J81" s="48" t="n"/>
      <c r="K81" s="79">
        <f>IF(C81="","",COUNTIF($C$4:C81,C81))</f>
        <v/>
      </c>
      <c r="L81" s="79">
        <f>IF(C81="","",INT(C81)&amp;"#"&amp;K81)</f>
        <v/>
      </c>
      <c r="M81" s="79">
        <f>IF(C81="","",YEAR(C81)&amp;"-"&amp;TEXT(MONTH(C81),"00"))</f>
        <v/>
      </c>
    </row>
    <row r="82">
      <c r="A82" s="77" t="n"/>
      <c r="B82" s="78" t="n"/>
      <c r="C82" s="77" t="n"/>
      <c r="D82" s="79">
        <f>IF(C82="","",CHOOSE(WEEKDAY(C82,2),"pon","wt","śr","czw","pt","sob","ndz"))</f>
        <v/>
      </c>
      <c r="E82" s="80">
        <f>IF(C82="","",IF(K82=1,IFERROR(IF(INDEX('Dziennik'!$H$4:$H$1200,MATCH(C82,'Dziennik'!$A$4:$A$1200,0))="","(brak planu)",INDEX('Dziennik'!$H$4:$H$1200,MATCH(C82,'Dziennik'!$A$4:$A$1200,0))),"(dzień poza dziennikiem)"),IFERROR(INDEX($G$4:$G$1000,MATCH(INT(C82)&amp;"#"&amp;(K82-1),$L$4:$L$1000,0))&amp;"","")))</f>
        <v/>
      </c>
      <c r="F82" s="81">
        <f>IF(C82="","",IF(K82=1,IFERROR(INDEX('Dziennik'!$I$4:$I$1200,MATCH(C82,'Dziennik'!$A$4:$A$1200,0)),""),IFERROR(INDEX($H$4:$H$1000,MATCH(INT(C82)&amp;"#"&amp;(K82-1),$L$4:$L$1000,0)),"")))</f>
        <v/>
      </c>
      <c r="G82" s="48" t="n"/>
      <c r="H82" s="82" t="n"/>
      <c r="I82" s="78" t="n"/>
      <c r="J82" s="48" t="n"/>
      <c r="K82" s="79">
        <f>IF(C82="","",COUNTIF($C$4:C82,C82))</f>
        <v/>
      </c>
      <c r="L82" s="79">
        <f>IF(C82="","",INT(C82)&amp;"#"&amp;K82)</f>
        <v/>
      </c>
      <c r="M82" s="79">
        <f>IF(C82="","",YEAR(C82)&amp;"-"&amp;TEXT(MONTH(C82),"00"))</f>
        <v/>
      </c>
    </row>
    <row r="83">
      <c r="A83" s="77" t="n"/>
      <c r="B83" s="78" t="n"/>
      <c r="C83" s="77" t="n"/>
      <c r="D83" s="79">
        <f>IF(C83="","",CHOOSE(WEEKDAY(C83,2),"pon","wt","śr","czw","pt","sob","ndz"))</f>
        <v/>
      </c>
      <c r="E83" s="80">
        <f>IF(C83="","",IF(K83=1,IFERROR(IF(INDEX('Dziennik'!$H$4:$H$1200,MATCH(C83,'Dziennik'!$A$4:$A$1200,0))="","(brak planu)",INDEX('Dziennik'!$H$4:$H$1200,MATCH(C83,'Dziennik'!$A$4:$A$1200,0))),"(dzień poza dziennikiem)"),IFERROR(INDEX($G$4:$G$1000,MATCH(INT(C83)&amp;"#"&amp;(K83-1),$L$4:$L$1000,0))&amp;"","")))</f>
        <v/>
      </c>
      <c r="F83" s="81">
        <f>IF(C83="","",IF(K83=1,IFERROR(INDEX('Dziennik'!$I$4:$I$1200,MATCH(C83,'Dziennik'!$A$4:$A$1200,0)),""),IFERROR(INDEX($H$4:$H$1000,MATCH(INT(C83)&amp;"#"&amp;(K83-1),$L$4:$L$1000,0)),"")))</f>
        <v/>
      </c>
      <c r="G83" s="48" t="n"/>
      <c r="H83" s="82" t="n"/>
      <c r="I83" s="78" t="n"/>
      <c r="J83" s="48" t="n"/>
      <c r="K83" s="79">
        <f>IF(C83="","",COUNTIF($C$4:C83,C83))</f>
        <v/>
      </c>
      <c r="L83" s="79">
        <f>IF(C83="","",INT(C83)&amp;"#"&amp;K83)</f>
        <v/>
      </c>
      <c r="M83" s="79">
        <f>IF(C83="","",YEAR(C83)&amp;"-"&amp;TEXT(MONTH(C83),"00"))</f>
        <v/>
      </c>
    </row>
    <row r="84">
      <c r="A84" s="77" t="n"/>
      <c r="B84" s="78" t="n"/>
      <c r="C84" s="77" t="n"/>
      <c r="D84" s="79">
        <f>IF(C84="","",CHOOSE(WEEKDAY(C84,2),"pon","wt","śr","czw","pt","sob","ndz"))</f>
        <v/>
      </c>
      <c r="E84" s="80">
        <f>IF(C84="","",IF(K84=1,IFERROR(IF(INDEX('Dziennik'!$H$4:$H$1200,MATCH(C84,'Dziennik'!$A$4:$A$1200,0))="","(brak planu)",INDEX('Dziennik'!$H$4:$H$1200,MATCH(C84,'Dziennik'!$A$4:$A$1200,0))),"(dzień poza dziennikiem)"),IFERROR(INDEX($G$4:$G$1000,MATCH(INT(C84)&amp;"#"&amp;(K84-1),$L$4:$L$1000,0))&amp;"","")))</f>
        <v/>
      </c>
      <c r="F84" s="81">
        <f>IF(C84="","",IF(K84=1,IFERROR(INDEX('Dziennik'!$I$4:$I$1200,MATCH(C84,'Dziennik'!$A$4:$A$1200,0)),""),IFERROR(INDEX($H$4:$H$1000,MATCH(INT(C84)&amp;"#"&amp;(K84-1),$L$4:$L$1000,0)),"")))</f>
        <v/>
      </c>
      <c r="G84" s="48" t="n"/>
      <c r="H84" s="82" t="n"/>
      <c r="I84" s="78" t="n"/>
      <c r="J84" s="48" t="n"/>
      <c r="K84" s="79">
        <f>IF(C84="","",COUNTIF($C$4:C84,C84))</f>
        <v/>
      </c>
      <c r="L84" s="79">
        <f>IF(C84="","",INT(C84)&amp;"#"&amp;K84)</f>
        <v/>
      </c>
      <c r="M84" s="79">
        <f>IF(C84="","",YEAR(C84)&amp;"-"&amp;TEXT(MONTH(C84),"00"))</f>
        <v/>
      </c>
    </row>
    <row r="85">
      <c r="A85" s="77" t="n"/>
      <c r="B85" s="78" t="n"/>
      <c r="C85" s="77" t="n"/>
      <c r="D85" s="79">
        <f>IF(C85="","",CHOOSE(WEEKDAY(C85,2),"pon","wt","śr","czw","pt","sob","ndz"))</f>
        <v/>
      </c>
      <c r="E85" s="80">
        <f>IF(C85="","",IF(K85=1,IFERROR(IF(INDEX('Dziennik'!$H$4:$H$1200,MATCH(C85,'Dziennik'!$A$4:$A$1200,0))="","(brak planu)",INDEX('Dziennik'!$H$4:$H$1200,MATCH(C85,'Dziennik'!$A$4:$A$1200,0))),"(dzień poza dziennikiem)"),IFERROR(INDEX($G$4:$G$1000,MATCH(INT(C85)&amp;"#"&amp;(K85-1),$L$4:$L$1000,0))&amp;"","")))</f>
        <v/>
      </c>
      <c r="F85" s="81">
        <f>IF(C85="","",IF(K85=1,IFERROR(INDEX('Dziennik'!$I$4:$I$1200,MATCH(C85,'Dziennik'!$A$4:$A$1200,0)),""),IFERROR(INDEX($H$4:$H$1000,MATCH(INT(C85)&amp;"#"&amp;(K85-1),$L$4:$L$1000,0)),"")))</f>
        <v/>
      </c>
      <c r="G85" s="48" t="n"/>
      <c r="H85" s="82" t="n"/>
      <c r="I85" s="78" t="n"/>
      <c r="J85" s="48" t="n"/>
      <c r="K85" s="79">
        <f>IF(C85="","",COUNTIF($C$4:C85,C85))</f>
        <v/>
      </c>
      <c r="L85" s="79">
        <f>IF(C85="","",INT(C85)&amp;"#"&amp;K85)</f>
        <v/>
      </c>
      <c r="M85" s="79">
        <f>IF(C85="","",YEAR(C85)&amp;"-"&amp;TEXT(MONTH(C85),"00"))</f>
        <v/>
      </c>
    </row>
    <row r="86">
      <c r="A86" s="77" t="n"/>
      <c r="B86" s="78" t="n"/>
      <c r="C86" s="77" t="n"/>
      <c r="D86" s="79">
        <f>IF(C86="","",CHOOSE(WEEKDAY(C86,2),"pon","wt","śr","czw","pt","sob","ndz"))</f>
        <v/>
      </c>
      <c r="E86" s="80">
        <f>IF(C86="","",IF(K86=1,IFERROR(IF(INDEX('Dziennik'!$H$4:$H$1200,MATCH(C86,'Dziennik'!$A$4:$A$1200,0))="","(brak planu)",INDEX('Dziennik'!$H$4:$H$1200,MATCH(C86,'Dziennik'!$A$4:$A$1200,0))),"(dzień poza dziennikiem)"),IFERROR(INDEX($G$4:$G$1000,MATCH(INT(C86)&amp;"#"&amp;(K86-1),$L$4:$L$1000,0))&amp;"","")))</f>
        <v/>
      </c>
      <c r="F86" s="81">
        <f>IF(C86="","",IF(K86=1,IFERROR(INDEX('Dziennik'!$I$4:$I$1200,MATCH(C86,'Dziennik'!$A$4:$A$1200,0)),""),IFERROR(INDEX($H$4:$H$1000,MATCH(INT(C86)&amp;"#"&amp;(K86-1),$L$4:$L$1000,0)),"")))</f>
        <v/>
      </c>
      <c r="G86" s="48" t="n"/>
      <c r="H86" s="82" t="n"/>
      <c r="I86" s="78" t="n"/>
      <c r="J86" s="48" t="n"/>
      <c r="K86" s="79">
        <f>IF(C86="","",COUNTIF($C$4:C86,C86))</f>
        <v/>
      </c>
      <c r="L86" s="79">
        <f>IF(C86="","",INT(C86)&amp;"#"&amp;K86)</f>
        <v/>
      </c>
      <c r="M86" s="79">
        <f>IF(C86="","",YEAR(C86)&amp;"-"&amp;TEXT(MONTH(C86),"00"))</f>
        <v/>
      </c>
    </row>
    <row r="87">
      <c r="A87" s="77" t="n"/>
      <c r="B87" s="78" t="n"/>
      <c r="C87" s="77" t="n"/>
      <c r="D87" s="79">
        <f>IF(C87="","",CHOOSE(WEEKDAY(C87,2),"pon","wt","śr","czw","pt","sob","ndz"))</f>
        <v/>
      </c>
      <c r="E87" s="80">
        <f>IF(C87="","",IF(K87=1,IFERROR(IF(INDEX('Dziennik'!$H$4:$H$1200,MATCH(C87,'Dziennik'!$A$4:$A$1200,0))="","(brak planu)",INDEX('Dziennik'!$H$4:$H$1200,MATCH(C87,'Dziennik'!$A$4:$A$1200,0))),"(dzień poza dziennikiem)"),IFERROR(INDEX($G$4:$G$1000,MATCH(INT(C87)&amp;"#"&amp;(K87-1),$L$4:$L$1000,0))&amp;"","")))</f>
        <v/>
      </c>
      <c r="F87" s="81">
        <f>IF(C87="","",IF(K87=1,IFERROR(INDEX('Dziennik'!$I$4:$I$1200,MATCH(C87,'Dziennik'!$A$4:$A$1200,0)),""),IFERROR(INDEX($H$4:$H$1000,MATCH(INT(C87)&amp;"#"&amp;(K87-1),$L$4:$L$1000,0)),"")))</f>
        <v/>
      </c>
      <c r="G87" s="48" t="n"/>
      <c r="H87" s="82" t="n"/>
      <c r="I87" s="78" t="n"/>
      <c r="J87" s="48" t="n"/>
      <c r="K87" s="79">
        <f>IF(C87="","",COUNTIF($C$4:C87,C87))</f>
        <v/>
      </c>
      <c r="L87" s="79">
        <f>IF(C87="","",INT(C87)&amp;"#"&amp;K87)</f>
        <v/>
      </c>
      <c r="M87" s="79">
        <f>IF(C87="","",YEAR(C87)&amp;"-"&amp;TEXT(MONTH(C87),"00"))</f>
        <v/>
      </c>
    </row>
    <row r="88">
      <c r="A88" s="77" t="n"/>
      <c r="B88" s="78" t="n"/>
      <c r="C88" s="77" t="n"/>
      <c r="D88" s="79">
        <f>IF(C88="","",CHOOSE(WEEKDAY(C88,2),"pon","wt","śr","czw","pt","sob","ndz"))</f>
        <v/>
      </c>
      <c r="E88" s="80">
        <f>IF(C88="","",IF(K88=1,IFERROR(IF(INDEX('Dziennik'!$H$4:$H$1200,MATCH(C88,'Dziennik'!$A$4:$A$1200,0))="","(brak planu)",INDEX('Dziennik'!$H$4:$H$1200,MATCH(C88,'Dziennik'!$A$4:$A$1200,0))),"(dzień poza dziennikiem)"),IFERROR(INDEX($G$4:$G$1000,MATCH(INT(C88)&amp;"#"&amp;(K88-1),$L$4:$L$1000,0))&amp;"","")))</f>
        <v/>
      </c>
      <c r="F88" s="81">
        <f>IF(C88="","",IF(K88=1,IFERROR(INDEX('Dziennik'!$I$4:$I$1200,MATCH(C88,'Dziennik'!$A$4:$A$1200,0)),""),IFERROR(INDEX($H$4:$H$1000,MATCH(INT(C88)&amp;"#"&amp;(K88-1),$L$4:$L$1000,0)),"")))</f>
        <v/>
      </c>
      <c r="G88" s="48" t="n"/>
      <c r="H88" s="82" t="n"/>
      <c r="I88" s="78" t="n"/>
      <c r="J88" s="48" t="n"/>
      <c r="K88" s="79">
        <f>IF(C88="","",COUNTIF($C$4:C88,C88))</f>
        <v/>
      </c>
      <c r="L88" s="79">
        <f>IF(C88="","",INT(C88)&amp;"#"&amp;K88)</f>
        <v/>
      </c>
      <c r="M88" s="79">
        <f>IF(C88="","",YEAR(C88)&amp;"-"&amp;TEXT(MONTH(C88),"00"))</f>
        <v/>
      </c>
    </row>
    <row r="89">
      <c r="A89" s="77" t="n"/>
      <c r="B89" s="78" t="n"/>
      <c r="C89" s="77" t="n"/>
      <c r="D89" s="79">
        <f>IF(C89="","",CHOOSE(WEEKDAY(C89,2),"pon","wt","śr","czw","pt","sob","ndz"))</f>
        <v/>
      </c>
      <c r="E89" s="80">
        <f>IF(C89="","",IF(K89=1,IFERROR(IF(INDEX('Dziennik'!$H$4:$H$1200,MATCH(C89,'Dziennik'!$A$4:$A$1200,0))="","(brak planu)",INDEX('Dziennik'!$H$4:$H$1200,MATCH(C89,'Dziennik'!$A$4:$A$1200,0))),"(dzień poza dziennikiem)"),IFERROR(INDEX($G$4:$G$1000,MATCH(INT(C89)&amp;"#"&amp;(K89-1),$L$4:$L$1000,0))&amp;"","")))</f>
        <v/>
      </c>
      <c r="F89" s="81">
        <f>IF(C89="","",IF(K89=1,IFERROR(INDEX('Dziennik'!$I$4:$I$1200,MATCH(C89,'Dziennik'!$A$4:$A$1200,0)),""),IFERROR(INDEX($H$4:$H$1000,MATCH(INT(C89)&amp;"#"&amp;(K89-1),$L$4:$L$1000,0)),"")))</f>
        <v/>
      </c>
      <c r="G89" s="48" t="n"/>
      <c r="H89" s="82" t="n"/>
      <c r="I89" s="78" t="n"/>
      <c r="J89" s="48" t="n"/>
      <c r="K89" s="79">
        <f>IF(C89="","",COUNTIF($C$4:C89,C89))</f>
        <v/>
      </c>
      <c r="L89" s="79">
        <f>IF(C89="","",INT(C89)&amp;"#"&amp;K89)</f>
        <v/>
      </c>
      <c r="M89" s="79">
        <f>IF(C89="","",YEAR(C89)&amp;"-"&amp;TEXT(MONTH(C89),"00"))</f>
        <v/>
      </c>
    </row>
    <row r="90">
      <c r="A90" s="77" t="n"/>
      <c r="B90" s="78" t="n"/>
      <c r="C90" s="77" t="n"/>
      <c r="D90" s="79">
        <f>IF(C90="","",CHOOSE(WEEKDAY(C90,2),"pon","wt","śr","czw","pt","sob","ndz"))</f>
        <v/>
      </c>
      <c r="E90" s="80">
        <f>IF(C90="","",IF(K90=1,IFERROR(IF(INDEX('Dziennik'!$H$4:$H$1200,MATCH(C90,'Dziennik'!$A$4:$A$1200,0))="","(brak planu)",INDEX('Dziennik'!$H$4:$H$1200,MATCH(C90,'Dziennik'!$A$4:$A$1200,0))),"(dzień poza dziennikiem)"),IFERROR(INDEX($G$4:$G$1000,MATCH(INT(C90)&amp;"#"&amp;(K90-1),$L$4:$L$1000,0))&amp;"","")))</f>
        <v/>
      </c>
      <c r="F90" s="81">
        <f>IF(C90="","",IF(K90=1,IFERROR(INDEX('Dziennik'!$I$4:$I$1200,MATCH(C90,'Dziennik'!$A$4:$A$1200,0)),""),IFERROR(INDEX($H$4:$H$1000,MATCH(INT(C90)&amp;"#"&amp;(K90-1),$L$4:$L$1000,0)),"")))</f>
        <v/>
      </c>
      <c r="G90" s="48" t="n"/>
      <c r="H90" s="82" t="n"/>
      <c r="I90" s="78" t="n"/>
      <c r="J90" s="48" t="n"/>
      <c r="K90" s="79">
        <f>IF(C90="","",COUNTIF($C$4:C90,C90))</f>
        <v/>
      </c>
      <c r="L90" s="79">
        <f>IF(C90="","",INT(C90)&amp;"#"&amp;K90)</f>
        <v/>
      </c>
      <c r="M90" s="79">
        <f>IF(C90="","",YEAR(C90)&amp;"-"&amp;TEXT(MONTH(C90),"00"))</f>
        <v/>
      </c>
    </row>
    <row r="91">
      <c r="A91" s="77" t="n"/>
      <c r="B91" s="78" t="n"/>
      <c r="C91" s="77" t="n"/>
      <c r="D91" s="79">
        <f>IF(C91="","",CHOOSE(WEEKDAY(C91,2),"pon","wt","śr","czw","pt","sob","ndz"))</f>
        <v/>
      </c>
      <c r="E91" s="80">
        <f>IF(C91="","",IF(K91=1,IFERROR(IF(INDEX('Dziennik'!$H$4:$H$1200,MATCH(C91,'Dziennik'!$A$4:$A$1200,0))="","(brak planu)",INDEX('Dziennik'!$H$4:$H$1200,MATCH(C91,'Dziennik'!$A$4:$A$1200,0))),"(dzień poza dziennikiem)"),IFERROR(INDEX($G$4:$G$1000,MATCH(INT(C91)&amp;"#"&amp;(K91-1),$L$4:$L$1000,0))&amp;"","")))</f>
        <v/>
      </c>
      <c r="F91" s="81">
        <f>IF(C91="","",IF(K91=1,IFERROR(INDEX('Dziennik'!$I$4:$I$1200,MATCH(C91,'Dziennik'!$A$4:$A$1200,0)),""),IFERROR(INDEX($H$4:$H$1000,MATCH(INT(C91)&amp;"#"&amp;(K91-1),$L$4:$L$1000,0)),"")))</f>
        <v/>
      </c>
      <c r="G91" s="48" t="n"/>
      <c r="H91" s="82" t="n"/>
      <c r="I91" s="78" t="n"/>
      <c r="J91" s="48" t="n"/>
      <c r="K91" s="79">
        <f>IF(C91="","",COUNTIF($C$4:C91,C91))</f>
        <v/>
      </c>
      <c r="L91" s="79">
        <f>IF(C91="","",INT(C91)&amp;"#"&amp;K91)</f>
        <v/>
      </c>
      <c r="M91" s="79">
        <f>IF(C91="","",YEAR(C91)&amp;"-"&amp;TEXT(MONTH(C91),"00"))</f>
        <v/>
      </c>
    </row>
    <row r="92">
      <c r="A92" s="77" t="n"/>
      <c r="B92" s="78" t="n"/>
      <c r="C92" s="77" t="n"/>
      <c r="D92" s="79">
        <f>IF(C92="","",CHOOSE(WEEKDAY(C92,2),"pon","wt","śr","czw","pt","sob","ndz"))</f>
        <v/>
      </c>
      <c r="E92" s="80">
        <f>IF(C92="","",IF(K92=1,IFERROR(IF(INDEX('Dziennik'!$H$4:$H$1200,MATCH(C92,'Dziennik'!$A$4:$A$1200,0))="","(brak planu)",INDEX('Dziennik'!$H$4:$H$1200,MATCH(C92,'Dziennik'!$A$4:$A$1200,0))),"(dzień poza dziennikiem)"),IFERROR(INDEX($G$4:$G$1000,MATCH(INT(C92)&amp;"#"&amp;(K92-1),$L$4:$L$1000,0))&amp;"","")))</f>
        <v/>
      </c>
      <c r="F92" s="81">
        <f>IF(C92="","",IF(K92=1,IFERROR(INDEX('Dziennik'!$I$4:$I$1200,MATCH(C92,'Dziennik'!$A$4:$A$1200,0)),""),IFERROR(INDEX($H$4:$H$1000,MATCH(INT(C92)&amp;"#"&amp;(K92-1),$L$4:$L$1000,0)),"")))</f>
        <v/>
      </c>
      <c r="G92" s="48" t="n"/>
      <c r="H92" s="82" t="n"/>
      <c r="I92" s="78" t="n"/>
      <c r="J92" s="48" t="n"/>
      <c r="K92" s="79">
        <f>IF(C92="","",COUNTIF($C$4:C92,C92))</f>
        <v/>
      </c>
      <c r="L92" s="79">
        <f>IF(C92="","",INT(C92)&amp;"#"&amp;K92)</f>
        <v/>
      </c>
      <c r="M92" s="79">
        <f>IF(C92="","",YEAR(C92)&amp;"-"&amp;TEXT(MONTH(C92),"00"))</f>
        <v/>
      </c>
    </row>
    <row r="93">
      <c r="A93" s="77" t="n"/>
      <c r="B93" s="78" t="n"/>
      <c r="C93" s="77" t="n"/>
      <c r="D93" s="79">
        <f>IF(C93="","",CHOOSE(WEEKDAY(C93,2),"pon","wt","śr","czw","pt","sob","ndz"))</f>
        <v/>
      </c>
      <c r="E93" s="80">
        <f>IF(C93="","",IF(K93=1,IFERROR(IF(INDEX('Dziennik'!$H$4:$H$1200,MATCH(C93,'Dziennik'!$A$4:$A$1200,0))="","(brak planu)",INDEX('Dziennik'!$H$4:$H$1200,MATCH(C93,'Dziennik'!$A$4:$A$1200,0))),"(dzień poza dziennikiem)"),IFERROR(INDEX($G$4:$G$1000,MATCH(INT(C93)&amp;"#"&amp;(K93-1),$L$4:$L$1000,0))&amp;"","")))</f>
        <v/>
      </c>
      <c r="F93" s="81">
        <f>IF(C93="","",IF(K93=1,IFERROR(INDEX('Dziennik'!$I$4:$I$1200,MATCH(C93,'Dziennik'!$A$4:$A$1200,0)),""),IFERROR(INDEX($H$4:$H$1000,MATCH(INT(C93)&amp;"#"&amp;(K93-1),$L$4:$L$1000,0)),"")))</f>
        <v/>
      </c>
      <c r="G93" s="48" t="n"/>
      <c r="H93" s="82" t="n"/>
      <c r="I93" s="78" t="n"/>
      <c r="J93" s="48" t="n"/>
      <c r="K93" s="79">
        <f>IF(C93="","",COUNTIF($C$4:C93,C93))</f>
        <v/>
      </c>
      <c r="L93" s="79">
        <f>IF(C93="","",INT(C93)&amp;"#"&amp;K93)</f>
        <v/>
      </c>
      <c r="M93" s="79">
        <f>IF(C93="","",YEAR(C93)&amp;"-"&amp;TEXT(MONTH(C93),"00"))</f>
        <v/>
      </c>
    </row>
    <row r="94">
      <c r="A94" s="77" t="n"/>
      <c r="B94" s="78" t="n"/>
      <c r="C94" s="77" t="n"/>
      <c r="D94" s="79">
        <f>IF(C94="","",CHOOSE(WEEKDAY(C94,2),"pon","wt","śr","czw","pt","sob","ndz"))</f>
        <v/>
      </c>
      <c r="E94" s="80">
        <f>IF(C94="","",IF(K94=1,IFERROR(IF(INDEX('Dziennik'!$H$4:$H$1200,MATCH(C94,'Dziennik'!$A$4:$A$1200,0))="","(brak planu)",INDEX('Dziennik'!$H$4:$H$1200,MATCH(C94,'Dziennik'!$A$4:$A$1200,0))),"(dzień poza dziennikiem)"),IFERROR(INDEX($G$4:$G$1000,MATCH(INT(C94)&amp;"#"&amp;(K94-1),$L$4:$L$1000,0))&amp;"","")))</f>
        <v/>
      </c>
      <c r="F94" s="81">
        <f>IF(C94="","",IF(K94=1,IFERROR(INDEX('Dziennik'!$I$4:$I$1200,MATCH(C94,'Dziennik'!$A$4:$A$1200,0)),""),IFERROR(INDEX($H$4:$H$1000,MATCH(INT(C94)&amp;"#"&amp;(K94-1),$L$4:$L$1000,0)),"")))</f>
        <v/>
      </c>
      <c r="G94" s="48" t="n"/>
      <c r="H94" s="82" t="n"/>
      <c r="I94" s="78" t="n"/>
      <c r="J94" s="48" t="n"/>
      <c r="K94" s="79">
        <f>IF(C94="","",COUNTIF($C$4:C94,C94))</f>
        <v/>
      </c>
      <c r="L94" s="79">
        <f>IF(C94="","",INT(C94)&amp;"#"&amp;K94)</f>
        <v/>
      </c>
      <c r="M94" s="79">
        <f>IF(C94="","",YEAR(C94)&amp;"-"&amp;TEXT(MONTH(C94),"00"))</f>
        <v/>
      </c>
    </row>
    <row r="95">
      <c r="A95" s="77" t="n"/>
      <c r="B95" s="78" t="n"/>
      <c r="C95" s="77" t="n"/>
      <c r="D95" s="79">
        <f>IF(C95="","",CHOOSE(WEEKDAY(C95,2),"pon","wt","śr","czw","pt","sob","ndz"))</f>
        <v/>
      </c>
      <c r="E95" s="80">
        <f>IF(C95="","",IF(K95=1,IFERROR(IF(INDEX('Dziennik'!$H$4:$H$1200,MATCH(C95,'Dziennik'!$A$4:$A$1200,0))="","(brak planu)",INDEX('Dziennik'!$H$4:$H$1200,MATCH(C95,'Dziennik'!$A$4:$A$1200,0))),"(dzień poza dziennikiem)"),IFERROR(INDEX($G$4:$G$1000,MATCH(INT(C95)&amp;"#"&amp;(K95-1),$L$4:$L$1000,0))&amp;"","")))</f>
        <v/>
      </c>
      <c r="F95" s="81">
        <f>IF(C95="","",IF(K95=1,IFERROR(INDEX('Dziennik'!$I$4:$I$1200,MATCH(C95,'Dziennik'!$A$4:$A$1200,0)),""),IFERROR(INDEX($H$4:$H$1000,MATCH(INT(C95)&amp;"#"&amp;(K95-1),$L$4:$L$1000,0)),"")))</f>
        <v/>
      </c>
      <c r="G95" s="48" t="n"/>
      <c r="H95" s="82" t="n"/>
      <c r="I95" s="78" t="n"/>
      <c r="J95" s="48" t="n"/>
      <c r="K95" s="79">
        <f>IF(C95="","",COUNTIF($C$4:C95,C95))</f>
        <v/>
      </c>
      <c r="L95" s="79">
        <f>IF(C95="","",INT(C95)&amp;"#"&amp;K95)</f>
        <v/>
      </c>
      <c r="M95" s="79">
        <f>IF(C95="","",YEAR(C95)&amp;"-"&amp;TEXT(MONTH(C95),"00"))</f>
        <v/>
      </c>
    </row>
    <row r="96">
      <c r="A96" s="77" t="n"/>
      <c r="B96" s="78" t="n"/>
      <c r="C96" s="77" t="n"/>
      <c r="D96" s="79">
        <f>IF(C96="","",CHOOSE(WEEKDAY(C96,2),"pon","wt","śr","czw","pt","sob","ndz"))</f>
        <v/>
      </c>
      <c r="E96" s="80">
        <f>IF(C96="","",IF(K96=1,IFERROR(IF(INDEX('Dziennik'!$H$4:$H$1200,MATCH(C96,'Dziennik'!$A$4:$A$1200,0))="","(brak planu)",INDEX('Dziennik'!$H$4:$H$1200,MATCH(C96,'Dziennik'!$A$4:$A$1200,0))),"(dzień poza dziennikiem)"),IFERROR(INDEX($G$4:$G$1000,MATCH(INT(C96)&amp;"#"&amp;(K96-1),$L$4:$L$1000,0))&amp;"","")))</f>
        <v/>
      </c>
      <c r="F96" s="81">
        <f>IF(C96="","",IF(K96=1,IFERROR(INDEX('Dziennik'!$I$4:$I$1200,MATCH(C96,'Dziennik'!$A$4:$A$1200,0)),""),IFERROR(INDEX($H$4:$H$1000,MATCH(INT(C96)&amp;"#"&amp;(K96-1),$L$4:$L$1000,0)),"")))</f>
        <v/>
      </c>
      <c r="G96" s="48" t="n"/>
      <c r="H96" s="82" t="n"/>
      <c r="I96" s="78" t="n"/>
      <c r="J96" s="48" t="n"/>
      <c r="K96" s="79">
        <f>IF(C96="","",COUNTIF($C$4:C96,C96))</f>
        <v/>
      </c>
      <c r="L96" s="79">
        <f>IF(C96="","",INT(C96)&amp;"#"&amp;K96)</f>
        <v/>
      </c>
      <c r="M96" s="79">
        <f>IF(C96="","",YEAR(C96)&amp;"-"&amp;TEXT(MONTH(C96),"00"))</f>
        <v/>
      </c>
    </row>
    <row r="97">
      <c r="A97" s="77" t="n"/>
      <c r="B97" s="78" t="n"/>
      <c r="C97" s="77" t="n"/>
      <c r="D97" s="79">
        <f>IF(C97="","",CHOOSE(WEEKDAY(C97,2),"pon","wt","śr","czw","pt","sob","ndz"))</f>
        <v/>
      </c>
      <c r="E97" s="80">
        <f>IF(C97="","",IF(K97=1,IFERROR(IF(INDEX('Dziennik'!$H$4:$H$1200,MATCH(C97,'Dziennik'!$A$4:$A$1200,0))="","(brak planu)",INDEX('Dziennik'!$H$4:$H$1200,MATCH(C97,'Dziennik'!$A$4:$A$1200,0))),"(dzień poza dziennikiem)"),IFERROR(INDEX($G$4:$G$1000,MATCH(INT(C97)&amp;"#"&amp;(K97-1),$L$4:$L$1000,0))&amp;"","")))</f>
        <v/>
      </c>
      <c r="F97" s="81">
        <f>IF(C97="","",IF(K97=1,IFERROR(INDEX('Dziennik'!$I$4:$I$1200,MATCH(C97,'Dziennik'!$A$4:$A$1200,0)),""),IFERROR(INDEX($H$4:$H$1000,MATCH(INT(C97)&amp;"#"&amp;(K97-1),$L$4:$L$1000,0)),"")))</f>
        <v/>
      </c>
      <c r="G97" s="48" t="n"/>
      <c r="H97" s="82" t="n"/>
      <c r="I97" s="78" t="n"/>
      <c r="J97" s="48" t="n"/>
      <c r="K97" s="79">
        <f>IF(C97="","",COUNTIF($C$4:C97,C97))</f>
        <v/>
      </c>
      <c r="L97" s="79">
        <f>IF(C97="","",INT(C97)&amp;"#"&amp;K97)</f>
        <v/>
      </c>
      <c r="M97" s="79">
        <f>IF(C97="","",YEAR(C97)&amp;"-"&amp;TEXT(MONTH(C97),"00"))</f>
        <v/>
      </c>
    </row>
    <row r="98">
      <c r="A98" s="77" t="n"/>
      <c r="B98" s="78" t="n"/>
      <c r="C98" s="77" t="n"/>
      <c r="D98" s="79">
        <f>IF(C98="","",CHOOSE(WEEKDAY(C98,2),"pon","wt","śr","czw","pt","sob","ndz"))</f>
        <v/>
      </c>
      <c r="E98" s="80">
        <f>IF(C98="","",IF(K98=1,IFERROR(IF(INDEX('Dziennik'!$H$4:$H$1200,MATCH(C98,'Dziennik'!$A$4:$A$1200,0))="","(brak planu)",INDEX('Dziennik'!$H$4:$H$1200,MATCH(C98,'Dziennik'!$A$4:$A$1200,0))),"(dzień poza dziennikiem)"),IFERROR(INDEX($G$4:$G$1000,MATCH(INT(C98)&amp;"#"&amp;(K98-1),$L$4:$L$1000,0))&amp;"","")))</f>
        <v/>
      </c>
      <c r="F98" s="81">
        <f>IF(C98="","",IF(K98=1,IFERROR(INDEX('Dziennik'!$I$4:$I$1200,MATCH(C98,'Dziennik'!$A$4:$A$1200,0)),""),IFERROR(INDEX($H$4:$H$1000,MATCH(INT(C98)&amp;"#"&amp;(K98-1),$L$4:$L$1000,0)),"")))</f>
        <v/>
      </c>
      <c r="G98" s="48" t="n"/>
      <c r="H98" s="82" t="n"/>
      <c r="I98" s="78" t="n"/>
      <c r="J98" s="48" t="n"/>
      <c r="K98" s="79">
        <f>IF(C98="","",COUNTIF($C$4:C98,C98))</f>
        <v/>
      </c>
      <c r="L98" s="79">
        <f>IF(C98="","",INT(C98)&amp;"#"&amp;K98)</f>
        <v/>
      </c>
      <c r="M98" s="79">
        <f>IF(C98="","",YEAR(C98)&amp;"-"&amp;TEXT(MONTH(C98),"00"))</f>
        <v/>
      </c>
    </row>
    <row r="99">
      <c r="A99" s="77" t="n"/>
      <c r="B99" s="78" t="n"/>
      <c r="C99" s="77" t="n"/>
      <c r="D99" s="79">
        <f>IF(C99="","",CHOOSE(WEEKDAY(C99,2),"pon","wt","śr","czw","pt","sob","ndz"))</f>
        <v/>
      </c>
      <c r="E99" s="80">
        <f>IF(C99="","",IF(K99=1,IFERROR(IF(INDEX('Dziennik'!$H$4:$H$1200,MATCH(C99,'Dziennik'!$A$4:$A$1200,0))="","(brak planu)",INDEX('Dziennik'!$H$4:$H$1200,MATCH(C99,'Dziennik'!$A$4:$A$1200,0))),"(dzień poza dziennikiem)"),IFERROR(INDEX($G$4:$G$1000,MATCH(INT(C99)&amp;"#"&amp;(K99-1),$L$4:$L$1000,0))&amp;"","")))</f>
        <v/>
      </c>
      <c r="F99" s="81">
        <f>IF(C99="","",IF(K99=1,IFERROR(INDEX('Dziennik'!$I$4:$I$1200,MATCH(C99,'Dziennik'!$A$4:$A$1200,0)),""),IFERROR(INDEX($H$4:$H$1000,MATCH(INT(C99)&amp;"#"&amp;(K99-1),$L$4:$L$1000,0)),"")))</f>
        <v/>
      </c>
      <c r="G99" s="48" t="n"/>
      <c r="H99" s="82" t="n"/>
      <c r="I99" s="78" t="n"/>
      <c r="J99" s="48" t="n"/>
      <c r="K99" s="79">
        <f>IF(C99="","",COUNTIF($C$4:C99,C99))</f>
        <v/>
      </c>
      <c r="L99" s="79">
        <f>IF(C99="","",INT(C99)&amp;"#"&amp;K99)</f>
        <v/>
      </c>
      <c r="M99" s="79">
        <f>IF(C99="","",YEAR(C99)&amp;"-"&amp;TEXT(MONTH(C99),"00"))</f>
        <v/>
      </c>
    </row>
    <row r="100">
      <c r="A100" s="77" t="n"/>
      <c r="B100" s="78" t="n"/>
      <c r="C100" s="77" t="n"/>
      <c r="D100" s="79">
        <f>IF(C100="","",CHOOSE(WEEKDAY(C100,2),"pon","wt","śr","czw","pt","sob","ndz"))</f>
        <v/>
      </c>
      <c r="E100" s="80">
        <f>IF(C100="","",IF(K100=1,IFERROR(IF(INDEX('Dziennik'!$H$4:$H$1200,MATCH(C100,'Dziennik'!$A$4:$A$1200,0))="","(brak planu)",INDEX('Dziennik'!$H$4:$H$1200,MATCH(C100,'Dziennik'!$A$4:$A$1200,0))),"(dzień poza dziennikiem)"),IFERROR(INDEX($G$4:$G$1000,MATCH(INT(C100)&amp;"#"&amp;(K100-1),$L$4:$L$1000,0))&amp;"","")))</f>
        <v/>
      </c>
      <c r="F100" s="81">
        <f>IF(C100="","",IF(K100=1,IFERROR(INDEX('Dziennik'!$I$4:$I$1200,MATCH(C100,'Dziennik'!$A$4:$A$1200,0)),""),IFERROR(INDEX($H$4:$H$1000,MATCH(INT(C100)&amp;"#"&amp;(K100-1),$L$4:$L$1000,0)),"")))</f>
        <v/>
      </c>
      <c r="G100" s="48" t="n"/>
      <c r="H100" s="82" t="n"/>
      <c r="I100" s="78" t="n"/>
      <c r="J100" s="48" t="n"/>
      <c r="K100" s="79">
        <f>IF(C100="","",COUNTIF($C$4:C100,C100))</f>
        <v/>
      </c>
      <c r="L100" s="79">
        <f>IF(C100="","",INT(C100)&amp;"#"&amp;K100)</f>
        <v/>
      </c>
      <c r="M100" s="79">
        <f>IF(C100="","",YEAR(C100)&amp;"-"&amp;TEXT(MONTH(C100),"00"))</f>
        <v/>
      </c>
    </row>
    <row r="101">
      <c r="A101" s="77" t="n"/>
      <c r="B101" s="78" t="n"/>
      <c r="C101" s="77" t="n"/>
      <c r="D101" s="79">
        <f>IF(C101="","",CHOOSE(WEEKDAY(C101,2),"pon","wt","śr","czw","pt","sob","ndz"))</f>
        <v/>
      </c>
      <c r="E101" s="80">
        <f>IF(C101="","",IF(K101=1,IFERROR(IF(INDEX('Dziennik'!$H$4:$H$1200,MATCH(C101,'Dziennik'!$A$4:$A$1200,0))="","(brak planu)",INDEX('Dziennik'!$H$4:$H$1200,MATCH(C101,'Dziennik'!$A$4:$A$1200,0))),"(dzień poza dziennikiem)"),IFERROR(INDEX($G$4:$G$1000,MATCH(INT(C101)&amp;"#"&amp;(K101-1),$L$4:$L$1000,0))&amp;"","")))</f>
        <v/>
      </c>
      <c r="F101" s="81">
        <f>IF(C101="","",IF(K101=1,IFERROR(INDEX('Dziennik'!$I$4:$I$1200,MATCH(C101,'Dziennik'!$A$4:$A$1200,0)),""),IFERROR(INDEX($H$4:$H$1000,MATCH(INT(C101)&amp;"#"&amp;(K101-1),$L$4:$L$1000,0)),"")))</f>
        <v/>
      </c>
      <c r="G101" s="48" t="n"/>
      <c r="H101" s="82" t="n"/>
      <c r="I101" s="78" t="n"/>
      <c r="J101" s="48" t="n"/>
      <c r="K101" s="79">
        <f>IF(C101="","",COUNTIF($C$4:C101,C101))</f>
        <v/>
      </c>
      <c r="L101" s="79">
        <f>IF(C101="","",INT(C101)&amp;"#"&amp;K101)</f>
        <v/>
      </c>
      <c r="M101" s="79">
        <f>IF(C101="","",YEAR(C101)&amp;"-"&amp;TEXT(MONTH(C101),"00"))</f>
        <v/>
      </c>
    </row>
    <row r="102">
      <c r="A102" s="77" t="n"/>
      <c r="B102" s="78" t="n"/>
      <c r="C102" s="77" t="n"/>
      <c r="D102" s="79">
        <f>IF(C102="","",CHOOSE(WEEKDAY(C102,2),"pon","wt","śr","czw","pt","sob","ndz"))</f>
        <v/>
      </c>
      <c r="E102" s="80">
        <f>IF(C102="","",IF(K102=1,IFERROR(IF(INDEX('Dziennik'!$H$4:$H$1200,MATCH(C102,'Dziennik'!$A$4:$A$1200,0))="","(brak planu)",INDEX('Dziennik'!$H$4:$H$1200,MATCH(C102,'Dziennik'!$A$4:$A$1200,0))),"(dzień poza dziennikiem)"),IFERROR(INDEX($G$4:$G$1000,MATCH(INT(C102)&amp;"#"&amp;(K102-1),$L$4:$L$1000,0))&amp;"","")))</f>
        <v/>
      </c>
      <c r="F102" s="81">
        <f>IF(C102="","",IF(K102=1,IFERROR(INDEX('Dziennik'!$I$4:$I$1200,MATCH(C102,'Dziennik'!$A$4:$A$1200,0)),""),IFERROR(INDEX($H$4:$H$1000,MATCH(INT(C102)&amp;"#"&amp;(K102-1),$L$4:$L$1000,0)),"")))</f>
        <v/>
      </c>
      <c r="G102" s="48" t="n"/>
      <c r="H102" s="82" t="n"/>
      <c r="I102" s="78" t="n"/>
      <c r="J102" s="48" t="n"/>
      <c r="K102" s="79">
        <f>IF(C102="","",COUNTIF($C$4:C102,C102))</f>
        <v/>
      </c>
      <c r="L102" s="79">
        <f>IF(C102="","",INT(C102)&amp;"#"&amp;K102)</f>
        <v/>
      </c>
      <c r="M102" s="79">
        <f>IF(C102="","",YEAR(C102)&amp;"-"&amp;TEXT(MONTH(C102),"00"))</f>
        <v/>
      </c>
    </row>
    <row r="103">
      <c r="A103" s="77" t="n"/>
      <c r="B103" s="78" t="n"/>
      <c r="C103" s="77" t="n"/>
      <c r="D103" s="79">
        <f>IF(C103="","",CHOOSE(WEEKDAY(C103,2),"pon","wt","śr","czw","pt","sob","ndz"))</f>
        <v/>
      </c>
      <c r="E103" s="80">
        <f>IF(C103="","",IF(K103=1,IFERROR(IF(INDEX('Dziennik'!$H$4:$H$1200,MATCH(C103,'Dziennik'!$A$4:$A$1200,0))="","(brak planu)",INDEX('Dziennik'!$H$4:$H$1200,MATCH(C103,'Dziennik'!$A$4:$A$1200,0))),"(dzień poza dziennikiem)"),IFERROR(INDEX($G$4:$G$1000,MATCH(INT(C103)&amp;"#"&amp;(K103-1),$L$4:$L$1000,0))&amp;"","")))</f>
        <v/>
      </c>
      <c r="F103" s="81">
        <f>IF(C103="","",IF(K103=1,IFERROR(INDEX('Dziennik'!$I$4:$I$1200,MATCH(C103,'Dziennik'!$A$4:$A$1200,0)),""),IFERROR(INDEX($H$4:$H$1000,MATCH(INT(C103)&amp;"#"&amp;(K103-1),$L$4:$L$1000,0)),"")))</f>
        <v/>
      </c>
      <c r="G103" s="48" t="n"/>
      <c r="H103" s="82" t="n"/>
      <c r="I103" s="78" t="n"/>
      <c r="J103" s="48" t="n"/>
      <c r="K103" s="79">
        <f>IF(C103="","",COUNTIF($C$4:C103,C103))</f>
        <v/>
      </c>
      <c r="L103" s="79">
        <f>IF(C103="","",INT(C103)&amp;"#"&amp;K103)</f>
        <v/>
      </c>
      <c r="M103" s="79">
        <f>IF(C103="","",YEAR(C103)&amp;"-"&amp;TEXT(MONTH(C103),"00"))</f>
        <v/>
      </c>
    </row>
    <row r="104">
      <c r="A104" s="77" t="n"/>
      <c r="B104" s="78" t="n"/>
      <c r="C104" s="77" t="n"/>
      <c r="D104" s="79">
        <f>IF(C104="","",CHOOSE(WEEKDAY(C104,2),"pon","wt","śr","czw","pt","sob","ndz"))</f>
        <v/>
      </c>
      <c r="E104" s="80">
        <f>IF(C104="","",IF(K104=1,IFERROR(IF(INDEX('Dziennik'!$H$4:$H$1200,MATCH(C104,'Dziennik'!$A$4:$A$1200,0))="","(brak planu)",INDEX('Dziennik'!$H$4:$H$1200,MATCH(C104,'Dziennik'!$A$4:$A$1200,0))),"(dzień poza dziennikiem)"),IFERROR(INDEX($G$4:$G$1000,MATCH(INT(C104)&amp;"#"&amp;(K104-1),$L$4:$L$1000,0))&amp;"","")))</f>
        <v/>
      </c>
      <c r="F104" s="81">
        <f>IF(C104="","",IF(K104=1,IFERROR(INDEX('Dziennik'!$I$4:$I$1200,MATCH(C104,'Dziennik'!$A$4:$A$1200,0)),""),IFERROR(INDEX($H$4:$H$1000,MATCH(INT(C104)&amp;"#"&amp;(K104-1),$L$4:$L$1000,0)),"")))</f>
        <v/>
      </c>
      <c r="G104" s="48" t="n"/>
      <c r="H104" s="82" t="n"/>
      <c r="I104" s="78" t="n"/>
      <c r="J104" s="48" t="n"/>
      <c r="K104" s="79">
        <f>IF(C104="","",COUNTIF($C$4:C104,C104))</f>
        <v/>
      </c>
      <c r="L104" s="79">
        <f>IF(C104="","",INT(C104)&amp;"#"&amp;K104)</f>
        <v/>
      </c>
      <c r="M104" s="79">
        <f>IF(C104="","",YEAR(C104)&amp;"-"&amp;TEXT(MONTH(C104),"00"))</f>
        <v/>
      </c>
    </row>
    <row r="105">
      <c r="A105" s="77" t="n"/>
      <c r="B105" s="78" t="n"/>
      <c r="C105" s="77" t="n"/>
      <c r="D105" s="79">
        <f>IF(C105="","",CHOOSE(WEEKDAY(C105,2),"pon","wt","śr","czw","pt","sob","ndz"))</f>
        <v/>
      </c>
      <c r="E105" s="80">
        <f>IF(C105="","",IF(K105=1,IFERROR(IF(INDEX('Dziennik'!$H$4:$H$1200,MATCH(C105,'Dziennik'!$A$4:$A$1200,0))="","(brak planu)",INDEX('Dziennik'!$H$4:$H$1200,MATCH(C105,'Dziennik'!$A$4:$A$1200,0))),"(dzień poza dziennikiem)"),IFERROR(INDEX($G$4:$G$1000,MATCH(INT(C105)&amp;"#"&amp;(K105-1),$L$4:$L$1000,0))&amp;"","")))</f>
        <v/>
      </c>
      <c r="F105" s="81">
        <f>IF(C105="","",IF(K105=1,IFERROR(INDEX('Dziennik'!$I$4:$I$1200,MATCH(C105,'Dziennik'!$A$4:$A$1200,0)),""),IFERROR(INDEX($H$4:$H$1000,MATCH(INT(C105)&amp;"#"&amp;(K105-1),$L$4:$L$1000,0)),"")))</f>
        <v/>
      </c>
      <c r="G105" s="48" t="n"/>
      <c r="H105" s="82" t="n"/>
      <c r="I105" s="78" t="n"/>
      <c r="J105" s="48" t="n"/>
      <c r="K105" s="79">
        <f>IF(C105="","",COUNTIF($C$4:C105,C105))</f>
        <v/>
      </c>
      <c r="L105" s="79">
        <f>IF(C105="","",INT(C105)&amp;"#"&amp;K105)</f>
        <v/>
      </c>
      <c r="M105" s="79">
        <f>IF(C105="","",YEAR(C105)&amp;"-"&amp;TEXT(MONTH(C105),"00"))</f>
        <v/>
      </c>
    </row>
    <row r="106">
      <c r="A106" s="77" t="n"/>
      <c r="B106" s="78" t="n"/>
      <c r="C106" s="77" t="n"/>
      <c r="D106" s="79">
        <f>IF(C106="","",CHOOSE(WEEKDAY(C106,2),"pon","wt","śr","czw","pt","sob","ndz"))</f>
        <v/>
      </c>
      <c r="E106" s="80">
        <f>IF(C106="","",IF(K106=1,IFERROR(IF(INDEX('Dziennik'!$H$4:$H$1200,MATCH(C106,'Dziennik'!$A$4:$A$1200,0))="","(brak planu)",INDEX('Dziennik'!$H$4:$H$1200,MATCH(C106,'Dziennik'!$A$4:$A$1200,0))),"(dzień poza dziennikiem)"),IFERROR(INDEX($G$4:$G$1000,MATCH(INT(C106)&amp;"#"&amp;(K106-1),$L$4:$L$1000,0))&amp;"","")))</f>
        <v/>
      </c>
      <c r="F106" s="81">
        <f>IF(C106="","",IF(K106=1,IFERROR(INDEX('Dziennik'!$I$4:$I$1200,MATCH(C106,'Dziennik'!$A$4:$A$1200,0)),""),IFERROR(INDEX($H$4:$H$1000,MATCH(INT(C106)&amp;"#"&amp;(K106-1),$L$4:$L$1000,0)),"")))</f>
        <v/>
      </c>
      <c r="G106" s="48" t="n"/>
      <c r="H106" s="82" t="n"/>
      <c r="I106" s="78" t="n"/>
      <c r="J106" s="48" t="n"/>
      <c r="K106" s="79">
        <f>IF(C106="","",COUNTIF($C$4:C106,C106))</f>
        <v/>
      </c>
      <c r="L106" s="79">
        <f>IF(C106="","",INT(C106)&amp;"#"&amp;K106)</f>
        <v/>
      </c>
      <c r="M106" s="79">
        <f>IF(C106="","",YEAR(C106)&amp;"-"&amp;TEXT(MONTH(C106),"00"))</f>
        <v/>
      </c>
    </row>
    <row r="107">
      <c r="A107" s="77" t="n"/>
      <c r="B107" s="78" t="n"/>
      <c r="C107" s="77" t="n"/>
      <c r="D107" s="79">
        <f>IF(C107="","",CHOOSE(WEEKDAY(C107,2),"pon","wt","śr","czw","pt","sob","ndz"))</f>
        <v/>
      </c>
      <c r="E107" s="80">
        <f>IF(C107="","",IF(K107=1,IFERROR(IF(INDEX('Dziennik'!$H$4:$H$1200,MATCH(C107,'Dziennik'!$A$4:$A$1200,0))="","(brak planu)",INDEX('Dziennik'!$H$4:$H$1200,MATCH(C107,'Dziennik'!$A$4:$A$1200,0))),"(dzień poza dziennikiem)"),IFERROR(INDEX($G$4:$G$1000,MATCH(INT(C107)&amp;"#"&amp;(K107-1),$L$4:$L$1000,0))&amp;"","")))</f>
        <v/>
      </c>
      <c r="F107" s="81">
        <f>IF(C107="","",IF(K107=1,IFERROR(INDEX('Dziennik'!$I$4:$I$1200,MATCH(C107,'Dziennik'!$A$4:$A$1200,0)),""),IFERROR(INDEX($H$4:$H$1000,MATCH(INT(C107)&amp;"#"&amp;(K107-1),$L$4:$L$1000,0)),"")))</f>
        <v/>
      </c>
      <c r="G107" s="48" t="n"/>
      <c r="H107" s="82" t="n"/>
      <c r="I107" s="78" t="n"/>
      <c r="J107" s="48" t="n"/>
      <c r="K107" s="79">
        <f>IF(C107="","",COUNTIF($C$4:C107,C107))</f>
        <v/>
      </c>
      <c r="L107" s="79">
        <f>IF(C107="","",INT(C107)&amp;"#"&amp;K107)</f>
        <v/>
      </c>
      <c r="M107" s="79">
        <f>IF(C107="","",YEAR(C107)&amp;"-"&amp;TEXT(MONTH(C107),"00"))</f>
        <v/>
      </c>
    </row>
    <row r="108">
      <c r="A108" s="77" t="n"/>
      <c r="B108" s="78" t="n"/>
      <c r="C108" s="77" t="n"/>
      <c r="D108" s="79">
        <f>IF(C108="","",CHOOSE(WEEKDAY(C108,2),"pon","wt","śr","czw","pt","sob","ndz"))</f>
        <v/>
      </c>
      <c r="E108" s="80">
        <f>IF(C108="","",IF(K108=1,IFERROR(IF(INDEX('Dziennik'!$H$4:$H$1200,MATCH(C108,'Dziennik'!$A$4:$A$1200,0))="","(brak planu)",INDEX('Dziennik'!$H$4:$H$1200,MATCH(C108,'Dziennik'!$A$4:$A$1200,0))),"(dzień poza dziennikiem)"),IFERROR(INDEX($G$4:$G$1000,MATCH(INT(C108)&amp;"#"&amp;(K108-1),$L$4:$L$1000,0))&amp;"","")))</f>
        <v/>
      </c>
      <c r="F108" s="81">
        <f>IF(C108="","",IF(K108=1,IFERROR(INDEX('Dziennik'!$I$4:$I$1200,MATCH(C108,'Dziennik'!$A$4:$A$1200,0)),""),IFERROR(INDEX($H$4:$H$1000,MATCH(INT(C108)&amp;"#"&amp;(K108-1),$L$4:$L$1000,0)),"")))</f>
        <v/>
      </c>
      <c r="G108" s="48" t="n"/>
      <c r="H108" s="82" t="n"/>
      <c r="I108" s="78" t="n"/>
      <c r="J108" s="48" t="n"/>
      <c r="K108" s="79">
        <f>IF(C108="","",COUNTIF($C$4:C108,C108))</f>
        <v/>
      </c>
      <c r="L108" s="79">
        <f>IF(C108="","",INT(C108)&amp;"#"&amp;K108)</f>
        <v/>
      </c>
      <c r="M108" s="79">
        <f>IF(C108="","",YEAR(C108)&amp;"-"&amp;TEXT(MONTH(C108),"00"))</f>
        <v/>
      </c>
    </row>
    <row r="109">
      <c r="A109" s="77" t="n"/>
      <c r="B109" s="78" t="n"/>
      <c r="C109" s="77" t="n"/>
      <c r="D109" s="79">
        <f>IF(C109="","",CHOOSE(WEEKDAY(C109,2),"pon","wt","śr","czw","pt","sob","ndz"))</f>
        <v/>
      </c>
      <c r="E109" s="80">
        <f>IF(C109="","",IF(K109=1,IFERROR(IF(INDEX('Dziennik'!$H$4:$H$1200,MATCH(C109,'Dziennik'!$A$4:$A$1200,0))="","(brak planu)",INDEX('Dziennik'!$H$4:$H$1200,MATCH(C109,'Dziennik'!$A$4:$A$1200,0))),"(dzień poza dziennikiem)"),IFERROR(INDEX($G$4:$G$1000,MATCH(INT(C109)&amp;"#"&amp;(K109-1),$L$4:$L$1000,0))&amp;"","")))</f>
        <v/>
      </c>
      <c r="F109" s="81">
        <f>IF(C109="","",IF(K109=1,IFERROR(INDEX('Dziennik'!$I$4:$I$1200,MATCH(C109,'Dziennik'!$A$4:$A$1200,0)),""),IFERROR(INDEX($H$4:$H$1000,MATCH(INT(C109)&amp;"#"&amp;(K109-1),$L$4:$L$1000,0)),"")))</f>
        <v/>
      </c>
      <c r="G109" s="48" t="n"/>
      <c r="H109" s="82" t="n"/>
      <c r="I109" s="78" t="n"/>
      <c r="J109" s="48" t="n"/>
      <c r="K109" s="79">
        <f>IF(C109="","",COUNTIF($C$4:C109,C109))</f>
        <v/>
      </c>
      <c r="L109" s="79">
        <f>IF(C109="","",INT(C109)&amp;"#"&amp;K109)</f>
        <v/>
      </c>
      <c r="M109" s="79">
        <f>IF(C109="","",YEAR(C109)&amp;"-"&amp;TEXT(MONTH(C109),"00"))</f>
        <v/>
      </c>
    </row>
    <row r="110">
      <c r="A110" s="77" t="n"/>
      <c r="B110" s="78" t="n"/>
      <c r="C110" s="77" t="n"/>
      <c r="D110" s="79">
        <f>IF(C110="","",CHOOSE(WEEKDAY(C110,2),"pon","wt","śr","czw","pt","sob","ndz"))</f>
        <v/>
      </c>
      <c r="E110" s="80">
        <f>IF(C110="","",IF(K110=1,IFERROR(IF(INDEX('Dziennik'!$H$4:$H$1200,MATCH(C110,'Dziennik'!$A$4:$A$1200,0))="","(brak planu)",INDEX('Dziennik'!$H$4:$H$1200,MATCH(C110,'Dziennik'!$A$4:$A$1200,0))),"(dzień poza dziennikiem)"),IFERROR(INDEX($G$4:$G$1000,MATCH(INT(C110)&amp;"#"&amp;(K110-1),$L$4:$L$1000,0))&amp;"","")))</f>
        <v/>
      </c>
      <c r="F110" s="81">
        <f>IF(C110="","",IF(K110=1,IFERROR(INDEX('Dziennik'!$I$4:$I$1200,MATCH(C110,'Dziennik'!$A$4:$A$1200,0)),""),IFERROR(INDEX($H$4:$H$1000,MATCH(INT(C110)&amp;"#"&amp;(K110-1),$L$4:$L$1000,0)),"")))</f>
        <v/>
      </c>
      <c r="G110" s="48" t="n"/>
      <c r="H110" s="82" t="n"/>
      <c r="I110" s="78" t="n"/>
      <c r="J110" s="48" t="n"/>
      <c r="K110" s="79">
        <f>IF(C110="","",COUNTIF($C$4:C110,C110))</f>
        <v/>
      </c>
      <c r="L110" s="79">
        <f>IF(C110="","",INT(C110)&amp;"#"&amp;K110)</f>
        <v/>
      </c>
      <c r="M110" s="79">
        <f>IF(C110="","",YEAR(C110)&amp;"-"&amp;TEXT(MONTH(C110),"00"))</f>
        <v/>
      </c>
    </row>
    <row r="111">
      <c r="A111" s="77" t="n"/>
      <c r="B111" s="78" t="n"/>
      <c r="C111" s="77" t="n"/>
      <c r="D111" s="79">
        <f>IF(C111="","",CHOOSE(WEEKDAY(C111,2),"pon","wt","śr","czw","pt","sob","ndz"))</f>
        <v/>
      </c>
      <c r="E111" s="80">
        <f>IF(C111="","",IF(K111=1,IFERROR(IF(INDEX('Dziennik'!$H$4:$H$1200,MATCH(C111,'Dziennik'!$A$4:$A$1200,0))="","(brak planu)",INDEX('Dziennik'!$H$4:$H$1200,MATCH(C111,'Dziennik'!$A$4:$A$1200,0))),"(dzień poza dziennikiem)"),IFERROR(INDEX($G$4:$G$1000,MATCH(INT(C111)&amp;"#"&amp;(K111-1),$L$4:$L$1000,0))&amp;"","")))</f>
        <v/>
      </c>
      <c r="F111" s="81">
        <f>IF(C111="","",IF(K111=1,IFERROR(INDEX('Dziennik'!$I$4:$I$1200,MATCH(C111,'Dziennik'!$A$4:$A$1200,0)),""),IFERROR(INDEX($H$4:$H$1000,MATCH(INT(C111)&amp;"#"&amp;(K111-1),$L$4:$L$1000,0)),"")))</f>
        <v/>
      </c>
      <c r="G111" s="48" t="n"/>
      <c r="H111" s="82" t="n"/>
      <c r="I111" s="78" t="n"/>
      <c r="J111" s="48" t="n"/>
      <c r="K111" s="79">
        <f>IF(C111="","",COUNTIF($C$4:C111,C111))</f>
        <v/>
      </c>
      <c r="L111" s="79">
        <f>IF(C111="","",INT(C111)&amp;"#"&amp;K111)</f>
        <v/>
      </c>
      <c r="M111" s="79">
        <f>IF(C111="","",YEAR(C111)&amp;"-"&amp;TEXT(MONTH(C111),"00"))</f>
        <v/>
      </c>
    </row>
    <row r="112">
      <c r="A112" s="77" t="n"/>
      <c r="B112" s="78" t="n"/>
      <c r="C112" s="77" t="n"/>
      <c r="D112" s="79">
        <f>IF(C112="","",CHOOSE(WEEKDAY(C112,2),"pon","wt","śr","czw","pt","sob","ndz"))</f>
        <v/>
      </c>
      <c r="E112" s="80">
        <f>IF(C112="","",IF(K112=1,IFERROR(IF(INDEX('Dziennik'!$H$4:$H$1200,MATCH(C112,'Dziennik'!$A$4:$A$1200,0))="","(brak planu)",INDEX('Dziennik'!$H$4:$H$1200,MATCH(C112,'Dziennik'!$A$4:$A$1200,0))),"(dzień poza dziennikiem)"),IFERROR(INDEX($G$4:$G$1000,MATCH(INT(C112)&amp;"#"&amp;(K112-1),$L$4:$L$1000,0))&amp;"","")))</f>
        <v/>
      </c>
      <c r="F112" s="81">
        <f>IF(C112="","",IF(K112=1,IFERROR(INDEX('Dziennik'!$I$4:$I$1200,MATCH(C112,'Dziennik'!$A$4:$A$1200,0)),""),IFERROR(INDEX($H$4:$H$1000,MATCH(INT(C112)&amp;"#"&amp;(K112-1),$L$4:$L$1000,0)),"")))</f>
        <v/>
      </c>
      <c r="G112" s="48" t="n"/>
      <c r="H112" s="82" t="n"/>
      <c r="I112" s="78" t="n"/>
      <c r="J112" s="48" t="n"/>
      <c r="K112" s="79">
        <f>IF(C112="","",COUNTIF($C$4:C112,C112))</f>
        <v/>
      </c>
      <c r="L112" s="79">
        <f>IF(C112="","",INT(C112)&amp;"#"&amp;K112)</f>
        <v/>
      </c>
      <c r="M112" s="79">
        <f>IF(C112="","",YEAR(C112)&amp;"-"&amp;TEXT(MONTH(C112),"00"))</f>
        <v/>
      </c>
    </row>
    <row r="113">
      <c r="A113" s="77" t="n"/>
      <c r="B113" s="78" t="n"/>
      <c r="C113" s="77" t="n"/>
      <c r="D113" s="79">
        <f>IF(C113="","",CHOOSE(WEEKDAY(C113,2),"pon","wt","śr","czw","pt","sob","ndz"))</f>
        <v/>
      </c>
      <c r="E113" s="80">
        <f>IF(C113="","",IF(K113=1,IFERROR(IF(INDEX('Dziennik'!$H$4:$H$1200,MATCH(C113,'Dziennik'!$A$4:$A$1200,0))="","(brak planu)",INDEX('Dziennik'!$H$4:$H$1200,MATCH(C113,'Dziennik'!$A$4:$A$1200,0))),"(dzień poza dziennikiem)"),IFERROR(INDEX($G$4:$G$1000,MATCH(INT(C113)&amp;"#"&amp;(K113-1),$L$4:$L$1000,0))&amp;"","")))</f>
        <v/>
      </c>
      <c r="F113" s="81">
        <f>IF(C113="","",IF(K113=1,IFERROR(INDEX('Dziennik'!$I$4:$I$1200,MATCH(C113,'Dziennik'!$A$4:$A$1200,0)),""),IFERROR(INDEX($H$4:$H$1000,MATCH(INT(C113)&amp;"#"&amp;(K113-1),$L$4:$L$1000,0)),"")))</f>
        <v/>
      </c>
      <c r="G113" s="48" t="n"/>
      <c r="H113" s="82" t="n"/>
      <c r="I113" s="78" t="n"/>
      <c r="J113" s="48" t="n"/>
      <c r="K113" s="79">
        <f>IF(C113="","",COUNTIF($C$4:C113,C113))</f>
        <v/>
      </c>
      <c r="L113" s="79">
        <f>IF(C113="","",INT(C113)&amp;"#"&amp;K113)</f>
        <v/>
      </c>
      <c r="M113" s="79">
        <f>IF(C113="","",YEAR(C113)&amp;"-"&amp;TEXT(MONTH(C113),"00"))</f>
        <v/>
      </c>
    </row>
    <row r="114">
      <c r="A114" s="77" t="n"/>
      <c r="B114" s="78" t="n"/>
      <c r="C114" s="77" t="n"/>
      <c r="D114" s="79">
        <f>IF(C114="","",CHOOSE(WEEKDAY(C114,2),"pon","wt","śr","czw","pt","sob","ndz"))</f>
        <v/>
      </c>
      <c r="E114" s="80">
        <f>IF(C114="","",IF(K114=1,IFERROR(IF(INDEX('Dziennik'!$H$4:$H$1200,MATCH(C114,'Dziennik'!$A$4:$A$1200,0))="","(brak planu)",INDEX('Dziennik'!$H$4:$H$1200,MATCH(C114,'Dziennik'!$A$4:$A$1200,0))),"(dzień poza dziennikiem)"),IFERROR(INDEX($G$4:$G$1000,MATCH(INT(C114)&amp;"#"&amp;(K114-1),$L$4:$L$1000,0))&amp;"","")))</f>
        <v/>
      </c>
      <c r="F114" s="81">
        <f>IF(C114="","",IF(K114=1,IFERROR(INDEX('Dziennik'!$I$4:$I$1200,MATCH(C114,'Dziennik'!$A$4:$A$1200,0)),""),IFERROR(INDEX($H$4:$H$1000,MATCH(INT(C114)&amp;"#"&amp;(K114-1),$L$4:$L$1000,0)),"")))</f>
        <v/>
      </c>
      <c r="G114" s="48" t="n"/>
      <c r="H114" s="82" t="n"/>
      <c r="I114" s="78" t="n"/>
      <c r="J114" s="48" t="n"/>
      <c r="K114" s="79">
        <f>IF(C114="","",COUNTIF($C$4:C114,C114))</f>
        <v/>
      </c>
      <c r="L114" s="79">
        <f>IF(C114="","",INT(C114)&amp;"#"&amp;K114)</f>
        <v/>
      </c>
      <c r="M114" s="79">
        <f>IF(C114="","",YEAR(C114)&amp;"-"&amp;TEXT(MONTH(C114),"00"))</f>
        <v/>
      </c>
    </row>
    <row r="115">
      <c r="A115" s="77" t="n"/>
      <c r="B115" s="78" t="n"/>
      <c r="C115" s="77" t="n"/>
      <c r="D115" s="79">
        <f>IF(C115="","",CHOOSE(WEEKDAY(C115,2),"pon","wt","śr","czw","pt","sob","ndz"))</f>
        <v/>
      </c>
      <c r="E115" s="80">
        <f>IF(C115="","",IF(K115=1,IFERROR(IF(INDEX('Dziennik'!$H$4:$H$1200,MATCH(C115,'Dziennik'!$A$4:$A$1200,0))="","(brak planu)",INDEX('Dziennik'!$H$4:$H$1200,MATCH(C115,'Dziennik'!$A$4:$A$1200,0))),"(dzień poza dziennikiem)"),IFERROR(INDEX($G$4:$G$1000,MATCH(INT(C115)&amp;"#"&amp;(K115-1),$L$4:$L$1000,0))&amp;"","")))</f>
        <v/>
      </c>
      <c r="F115" s="81">
        <f>IF(C115="","",IF(K115=1,IFERROR(INDEX('Dziennik'!$I$4:$I$1200,MATCH(C115,'Dziennik'!$A$4:$A$1200,0)),""),IFERROR(INDEX($H$4:$H$1000,MATCH(INT(C115)&amp;"#"&amp;(K115-1),$L$4:$L$1000,0)),"")))</f>
        <v/>
      </c>
      <c r="G115" s="48" t="n"/>
      <c r="H115" s="82" t="n"/>
      <c r="I115" s="78" t="n"/>
      <c r="J115" s="48" t="n"/>
      <c r="K115" s="79">
        <f>IF(C115="","",COUNTIF($C$4:C115,C115))</f>
        <v/>
      </c>
      <c r="L115" s="79">
        <f>IF(C115="","",INT(C115)&amp;"#"&amp;K115)</f>
        <v/>
      </c>
      <c r="M115" s="79">
        <f>IF(C115="","",YEAR(C115)&amp;"-"&amp;TEXT(MONTH(C115),"00"))</f>
        <v/>
      </c>
    </row>
    <row r="116">
      <c r="A116" s="77" t="n"/>
      <c r="B116" s="78" t="n"/>
      <c r="C116" s="77" t="n"/>
      <c r="D116" s="79">
        <f>IF(C116="","",CHOOSE(WEEKDAY(C116,2),"pon","wt","śr","czw","pt","sob","ndz"))</f>
        <v/>
      </c>
      <c r="E116" s="80">
        <f>IF(C116="","",IF(K116=1,IFERROR(IF(INDEX('Dziennik'!$H$4:$H$1200,MATCH(C116,'Dziennik'!$A$4:$A$1200,0))="","(brak planu)",INDEX('Dziennik'!$H$4:$H$1200,MATCH(C116,'Dziennik'!$A$4:$A$1200,0))),"(dzień poza dziennikiem)"),IFERROR(INDEX($G$4:$G$1000,MATCH(INT(C116)&amp;"#"&amp;(K116-1),$L$4:$L$1000,0))&amp;"","")))</f>
        <v/>
      </c>
      <c r="F116" s="81">
        <f>IF(C116="","",IF(K116=1,IFERROR(INDEX('Dziennik'!$I$4:$I$1200,MATCH(C116,'Dziennik'!$A$4:$A$1200,0)),""),IFERROR(INDEX($H$4:$H$1000,MATCH(INT(C116)&amp;"#"&amp;(K116-1),$L$4:$L$1000,0)),"")))</f>
        <v/>
      </c>
      <c r="G116" s="48" t="n"/>
      <c r="H116" s="82" t="n"/>
      <c r="I116" s="78" t="n"/>
      <c r="J116" s="48" t="n"/>
      <c r="K116" s="79">
        <f>IF(C116="","",COUNTIF($C$4:C116,C116))</f>
        <v/>
      </c>
      <c r="L116" s="79">
        <f>IF(C116="","",INT(C116)&amp;"#"&amp;K116)</f>
        <v/>
      </c>
      <c r="M116" s="79">
        <f>IF(C116="","",YEAR(C116)&amp;"-"&amp;TEXT(MONTH(C116),"00"))</f>
        <v/>
      </c>
    </row>
    <row r="117">
      <c r="A117" s="77" t="n"/>
      <c r="B117" s="78" t="n"/>
      <c r="C117" s="77" t="n"/>
      <c r="D117" s="79">
        <f>IF(C117="","",CHOOSE(WEEKDAY(C117,2),"pon","wt","śr","czw","pt","sob","ndz"))</f>
        <v/>
      </c>
      <c r="E117" s="80">
        <f>IF(C117="","",IF(K117=1,IFERROR(IF(INDEX('Dziennik'!$H$4:$H$1200,MATCH(C117,'Dziennik'!$A$4:$A$1200,0))="","(brak planu)",INDEX('Dziennik'!$H$4:$H$1200,MATCH(C117,'Dziennik'!$A$4:$A$1200,0))),"(dzień poza dziennikiem)"),IFERROR(INDEX($G$4:$G$1000,MATCH(INT(C117)&amp;"#"&amp;(K117-1),$L$4:$L$1000,0))&amp;"","")))</f>
        <v/>
      </c>
      <c r="F117" s="81">
        <f>IF(C117="","",IF(K117=1,IFERROR(INDEX('Dziennik'!$I$4:$I$1200,MATCH(C117,'Dziennik'!$A$4:$A$1200,0)),""),IFERROR(INDEX($H$4:$H$1000,MATCH(INT(C117)&amp;"#"&amp;(K117-1),$L$4:$L$1000,0)),"")))</f>
        <v/>
      </c>
      <c r="G117" s="48" t="n"/>
      <c r="H117" s="82" t="n"/>
      <c r="I117" s="78" t="n"/>
      <c r="J117" s="48" t="n"/>
      <c r="K117" s="79">
        <f>IF(C117="","",COUNTIF($C$4:C117,C117))</f>
        <v/>
      </c>
      <c r="L117" s="79">
        <f>IF(C117="","",INT(C117)&amp;"#"&amp;K117)</f>
        <v/>
      </c>
      <c r="M117" s="79">
        <f>IF(C117="","",YEAR(C117)&amp;"-"&amp;TEXT(MONTH(C117),"00"))</f>
        <v/>
      </c>
    </row>
    <row r="118">
      <c r="A118" s="77" t="n"/>
      <c r="B118" s="78" t="n"/>
      <c r="C118" s="77" t="n"/>
      <c r="D118" s="79">
        <f>IF(C118="","",CHOOSE(WEEKDAY(C118,2),"pon","wt","śr","czw","pt","sob","ndz"))</f>
        <v/>
      </c>
      <c r="E118" s="80">
        <f>IF(C118="","",IF(K118=1,IFERROR(IF(INDEX('Dziennik'!$H$4:$H$1200,MATCH(C118,'Dziennik'!$A$4:$A$1200,0))="","(brak planu)",INDEX('Dziennik'!$H$4:$H$1200,MATCH(C118,'Dziennik'!$A$4:$A$1200,0))),"(dzień poza dziennikiem)"),IFERROR(INDEX($G$4:$G$1000,MATCH(INT(C118)&amp;"#"&amp;(K118-1),$L$4:$L$1000,0))&amp;"","")))</f>
        <v/>
      </c>
      <c r="F118" s="81">
        <f>IF(C118="","",IF(K118=1,IFERROR(INDEX('Dziennik'!$I$4:$I$1200,MATCH(C118,'Dziennik'!$A$4:$A$1200,0)),""),IFERROR(INDEX($H$4:$H$1000,MATCH(INT(C118)&amp;"#"&amp;(K118-1),$L$4:$L$1000,0)),"")))</f>
        <v/>
      </c>
      <c r="G118" s="48" t="n"/>
      <c r="H118" s="82" t="n"/>
      <c r="I118" s="78" t="n"/>
      <c r="J118" s="48" t="n"/>
      <c r="K118" s="79">
        <f>IF(C118="","",COUNTIF($C$4:C118,C118))</f>
        <v/>
      </c>
      <c r="L118" s="79">
        <f>IF(C118="","",INT(C118)&amp;"#"&amp;K118)</f>
        <v/>
      </c>
      <c r="M118" s="79">
        <f>IF(C118="","",YEAR(C118)&amp;"-"&amp;TEXT(MONTH(C118),"00"))</f>
        <v/>
      </c>
    </row>
    <row r="119">
      <c r="A119" s="77" t="n"/>
      <c r="B119" s="78" t="n"/>
      <c r="C119" s="77" t="n"/>
      <c r="D119" s="79">
        <f>IF(C119="","",CHOOSE(WEEKDAY(C119,2),"pon","wt","śr","czw","pt","sob","ndz"))</f>
        <v/>
      </c>
      <c r="E119" s="80">
        <f>IF(C119="","",IF(K119=1,IFERROR(IF(INDEX('Dziennik'!$H$4:$H$1200,MATCH(C119,'Dziennik'!$A$4:$A$1200,0))="","(brak planu)",INDEX('Dziennik'!$H$4:$H$1200,MATCH(C119,'Dziennik'!$A$4:$A$1200,0))),"(dzień poza dziennikiem)"),IFERROR(INDEX($G$4:$G$1000,MATCH(INT(C119)&amp;"#"&amp;(K119-1),$L$4:$L$1000,0))&amp;"","")))</f>
        <v/>
      </c>
      <c r="F119" s="81">
        <f>IF(C119="","",IF(K119=1,IFERROR(INDEX('Dziennik'!$I$4:$I$1200,MATCH(C119,'Dziennik'!$A$4:$A$1200,0)),""),IFERROR(INDEX($H$4:$H$1000,MATCH(INT(C119)&amp;"#"&amp;(K119-1),$L$4:$L$1000,0)),"")))</f>
        <v/>
      </c>
      <c r="G119" s="48" t="n"/>
      <c r="H119" s="82" t="n"/>
      <c r="I119" s="78" t="n"/>
      <c r="J119" s="48" t="n"/>
      <c r="K119" s="79">
        <f>IF(C119="","",COUNTIF($C$4:C119,C119))</f>
        <v/>
      </c>
      <c r="L119" s="79">
        <f>IF(C119="","",INT(C119)&amp;"#"&amp;K119)</f>
        <v/>
      </c>
      <c r="M119" s="79">
        <f>IF(C119="","",YEAR(C119)&amp;"-"&amp;TEXT(MONTH(C119),"00"))</f>
        <v/>
      </c>
    </row>
    <row r="120">
      <c r="A120" s="77" t="n"/>
      <c r="B120" s="78" t="n"/>
      <c r="C120" s="77" t="n"/>
      <c r="D120" s="79">
        <f>IF(C120="","",CHOOSE(WEEKDAY(C120,2),"pon","wt","śr","czw","pt","sob","ndz"))</f>
        <v/>
      </c>
      <c r="E120" s="80">
        <f>IF(C120="","",IF(K120=1,IFERROR(IF(INDEX('Dziennik'!$H$4:$H$1200,MATCH(C120,'Dziennik'!$A$4:$A$1200,0))="","(brak planu)",INDEX('Dziennik'!$H$4:$H$1200,MATCH(C120,'Dziennik'!$A$4:$A$1200,0))),"(dzień poza dziennikiem)"),IFERROR(INDEX($G$4:$G$1000,MATCH(INT(C120)&amp;"#"&amp;(K120-1),$L$4:$L$1000,0))&amp;"","")))</f>
        <v/>
      </c>
      <c r="F120" s="81">
        <f>IF(C120="","",IF(K120=1,IFERROR(INDEX('Dziennik'!$I$4:$I$1200,MATCH(C120,'Dziennik'!$A$4:$A$1200,0)),""),IFERROR(INDEX($H$4:$H$1000,MATCH(INT(C120)&amp;"#"&amp;(K120-1),$L$4:$L$1000,0)),"")))</f>
        <v/>
      </c>
      <c r="G120" s="48" t="n"/>
      <c r="H120" s="82" t="n"/>
      <c r="I120" s="78" t="n"/>
      <c r="J120" s="48" t="n"/>
      <c r="K120" s="79">
        <f>IF(C120="","",COUNTIF($C$4:C120,C120))</f>
        <v/>
      </c>
      <c r="L120" s="79">
        <f>IF(C120="","",INT(C120)&amp;"#"&amp;K120)</f>
        <v/>
      </c>
      <c r="M120" s="79">
        <f>IF(C120="","",YEAR(C120)&amp;"-"&amp;TEXT(MONTH(C120),"00"))</f>
        <v/>
      </c>
    </row>
    <row r="121">
      <c r="A121" s="77" t="n"/>
      <c r="B121" s="78" t="n"/>
      <c r="C121" s="77" t="n"/>
      <c r="D121" s="79">
        <f>IF(C121="","",CHOOSE(WEEKDAY(C121,2),"pon","wt","śr","czw","pt","sob","ndz"))</f>
        <v/>
      </c>
      <c r="E121" s="80">
        <f>IF(C121="","",IF(K121=1,IFERROR(IF(INDEX('Dziennik'!$H$4:$H$1200,MATCH(C121,'Dziennik'!$A$4:$A$1200,0))="","(brak planu)",INDEX('Dziennik'!$H$4:$H$1200,MATCH(C121,'Dziennik'!$A$4:$A$1200,0))),"(dzień poza dziennikiem)"),IFERROR(INDEX($G$4:$G$1000,MATCH(INT(C121)&amp;"#"&amp;(K121-1),$L$4:$L$1000,0))&amp;"","")))</f>
        <v/>
      </c>
      <c r="F121" s="81">
        <f>IF(C121="","",IF(K121=1,IFERROR(INDEX('Dziennik'!$I$4:$I$1200,MATCH(C121,'Dziennik'!$A$4:$A$1200,0)),""),IFERROR(INDEX($H$4:$H$1000,MATCH(INT(C121)&amp;"#"&amp;(K121-1),$L$4:$L$1000,0)),"")))</f>
        <v/>
      </c>
      <c r="G121" s="48" t="n"/>
      <c r="H121" s="82" t="n"/>
      <c r="I121" s="78" t="n"/>
      <c r="J121" s="48" t="n"/>
      <c r="K121" s="79">
        <f>IF(C121="","",COUNTIF($C$4:C121,C121))</f>
        <v/>
      </c>
      <c r="L121" s="79">
        <f>IF(C121="","",INT(C121)&amp;"#"&amp;K121)</f>
        <v/>
      </c>
      <c r="M121" s="79">
        <f>IF(C121="","",YEAR(C121)&amp;"-"&amp;TEXT(MONTH(C121),"00"))</f>
        <v/>
      </c>
    </row>
    <row r="122">
      <c r="A122" s="77" t="n"/>
      <c r="B122" s="78" t="n"/>
      <c r="C122" s="77" t="n"/>
      <c r="D122" s="79">
        <f>IF(C122="","",CHOOSE(WEEKDAY(C122,2),"pon","wt","śr","czw","pt","sob","ndz"))</f>
        <v/>
      </c>
      <c r="E122" s="80">
        <f>IF(C122="","",IF(K122=1,IFERROR(IF(INDEX('Dziennik'!$H$4:$H$1200,MATCH(C122,'Dziennik'!$A$4:$A$1200,0))="","(brak planu)",INDEX('Dziennik'!$H$4:$H$1200,MATCH(C122,'Dziennik'!$A$4:$A$1200,0))),"(dzień poza dziennikiem)"),IFERROR(INDEX($G$4:$G$1000,MATCH(INT(C122)&amp;"#"&amp;(K122-1),$L$4:$L$1000,0))&amp;"","")))</f>
        <v/>
      </c>
      <c r="F122" s="81">
        <f>IF(C122="","",IF(K122=1,IFERROR(INDEX('Dziennik'!$I$4:$I$1200,MATCH(C122,'Dziennik'!$A$4:$A$1200,0)),""),IFERROR(INDEX($H$4:$H$1000,MATCH(INT(C122)&amp;"#"&amp;(K122-1),$L$4:$L$1000,0)),"")))</f>
        <v/>
      </c>
      <c r="G122" s="48" t="n"/>
      <c r="H122" s="82" t="n"/>
      <c r="I122" s="78" t="n"/>
      <c r="J122" s="48" t="n"/>
      <c r="K122" s="79">
        <f>IF(C122="","",COUNTIF($C$4:C122,C122))</f>
        <v/>
      </c>
      <c r="L122" s="79">
        <f>IF(C122="","",INT(C122)&amp;"#"&amp;K122)</f>
        <v/>
      </c>
      <c r="M122" s="79">
        <f>IF(C122="","",YEAR(C122)&amp;"-"&amp;TEXT(MONTH(C122),"00"))</f>
        <v/>
      </c>
    </row>
    <row r="123">
      <c r="A123" s="77" t="n"/>
      <c r="B123" s="78" t="n"/>
      <c r="C123" s="77" t="n"/>
      <c r="D123" s="79">
        <f>IF(C123="","",CHOOSE(WEEKDAY(C123,2),"pon","wt","śr","czw","pt","sob","ndz"))</f>
        <v/>
      </c>
      <c r="E123" s="80">
        <f>IF(C123="","",IF(K123=1,IFERROR(IF(INDEX('Dziennik'!$H$4:$H$1200,MATCH(C123,'Dziennik'!$A$4:$A$1200,0))="","(brak planu)",INDEX('Dziennik'!$H$4:$H$1200,MATCH(C123,'Dziennik'!$A$4:$A$1200,0))),"(dzień poza dziennikiem)"),IFERROR(INDEX($G$4:$G$1000,MATCH(INT(C123)&amp;"#"&amp;(K123-1),$L$4:$L$1000,0))&amp;"","")))</f>
        <v/>
      </c>
      <c r="F123" s="81">
        <f>IF(C123="","",IF(K123=1,IFERROR(INDEX('Dziennik'!$I$4:$I$1200,MATCH(C123,'Dziennik'!$A$4:$A$1200,0)),""),IFERROR(INDEX($H$4:$H$1000,MATCH(INT(C123)&amp;"#"&amp;(K123-1),$L$4:$L$1000,0)),"")))</f>
        <v/>
      </c>
      <c r="G123" s="48" t="n"/>
      <c r="H123" s="82" t="n"/>
      <c r="I123" s="78" t="n"/>
      <c r="J123" s="48" t="n"/>
      <c r="K123" s="79">
        <f>IF(C123="","",COUNTIF($C$4:C123,C123))</f>
        <v/>
      </c>
      <c r="L123" s="79">
        <f>IF(C123="","",INT(C123)&amp;"#"&amp;K123)</f>
        <v/>
      </c>
      <c r="M123" s="79">
        <f>IF(C123="","",YEAR(C123)&amp;"-"&amp;TEXT(MONTH(C123),"00"))</f>
        <v/>
      </c>
    </row>
    <row r="124">
      <c r="A124" s="77" t="n"/>
      <c r="B124" s="78" t="n"/>
      <c r="C124" s="77" t="n"/>
      <c r="D124" s="79">
        <f>IF(C124="","",CHOOSE(WEEKDAY(C124,2),"pon","wt","śr","czw","pt","sob","ndz"))</f>
        <v/>
      </c>
      <c r="E124" s="80">
        <f>IF(C124="","",IF(K124=1,IFERROR(IF(INDEX('Dziennik'!$H$4:$H$1200,MATCH(C124,'Dziennik'!$A$4:$A$1200,0))="","(brak planu)",INDEX('Dziennik'!$H$4:$H$1200,MATCH(C124,'Dziennik'!$A$4:$A$1200,0))),"(dzień poza dziennikiem)"),IFERROR(INDEX($G$4:$G$1000,MATCH(INT(C124)&amp;"#"&amp;(K124-1),$L$4:$L$1000,0))&amp;"","")))</f>
        <v/>
      </c>
      <c r="F124" s="81">
        <f>IF(C124="","",IF(K124=1,IFERROR(INDEX('Dziennik'!$I$4:$I$1200,MATCH(C124,'Dziennik'!$A$4:$A$1200,0)),""),IFERROR(INDEX($H$4:$H$1000,MATCH(INT(C124)&amp;"#"&amp;(K124-1),$L$4:$L$1000,0)),"")))</f>
        <v/>
      </c>
      <c r="G124" s="48" t="n"/>
      <c r="H124" s="82" t="n"/>
      <c r="I124" s="78" t="n"/>
      <c r="J124" s="48" t="n"/>
      <c r="K124" s="79">
        <f>IF(C124="","",COUNTIF($C$4:C124,C124))</f>
        <v/>
      </c>
      <c r="L124" s="79">
        <f>IF(C124="","",INT(C124)&amp;"#"&amp;K124)</f>
        <v/>
      </c>
      <c r="M124" s="79">
        <f>IF(C124="","",YEAR(C124)&amp;"-"&amp;TEXT(MONTH(C124),"00"))</f>
        <v/>
      </c>
    </row>
    <row r="125">
      <c r="A125" s="77" t="n"/>
      <c r="B125" s="78" t="n"/>
      <c r="C125" s="77" t="n"/>
      <c r="D125" s="79">
        <f>IF(C125="","",CHOOSE(WEEKDAY(C125,2),"pon","wt","śr","czw","pt","sob","ndz"))</f>
        <v/>
      </c>
      <c r="E125" s="80">
        <f>IF(C125="","",IF(K125=1,IFERROR(IF(INDEX('Dziennik'!$H$4:$H$1200,MATCH(C125,'Dziennik'!$A$4:$A$1200,0))="","(brak planu)",INDEX('Dziennik'!$H$4:$H$1200,MATCH(C125,'Dziennik'!$A$4:$A$1200,0))),"(dzień poza dziennikiem)"),IFERROR(INDEX($G$4:$G$1000,MATCH(INT(C125)&amp;"#"&amp;(K125-1),$L$4:$L$1000,0))&amp;"","")))</f>
        <v/>
      </c>
      <c r="F125" s="81">
        <f>IF(C125="","",IF(K125=1,IFERROR(INDEX('Dziennik'!$I$4:$I$1200,MATCH(C125,'Dziennik'!$A$4:$A$1200,0)),""),IFERROR(INDEX($H$4:$H$1000,MATCH(INT(C125)&amp;"#"&amp;(K125-1),$L$4:$L$1000,0)),"")))</f>
        <v/>
      </c>
      <c r="G125" s="48" t="n"/>
      <c r="H125" s="82" t="n"/>
      <c r="I125" s="78" t="n"/>
      <c r="J125" s="48" t="n"/>
      <c r="K125" s="79">
        <f>IF(C125="","",COUNTIF($C$4:C125,C125))</f>
        <v/>
      </c>
      <c r="L125" s="79">
        <f>IF(C125="","",INT(C125)&amp;"#"&amp;K125)</f>
        <v/>
      </c>
      <c r="M125" s="79">
        <f>IF(C125="","",YEAR(C125)&amp;"-"&amp;TEXT(MONTH(C125),"00"))</f>
        <v/>
      </c>
    </row>
    <row r="126">
      <c r="A126" s="77" t="n"/>
      <c r="B126" s="78" t="n"/>
      <c r="C126" s="77" t="n"/>
      <c r="D126" s="79">
        <f>IF(C126="","",CHOOSE(WEEKDAY(C126,2),"pon","wt","śr","czw","pt","sob","ndz"))</f>
        <v/>
      </c>
      <c r="E126" s="80">
        <f>IF(C126="","",IF(K126=1,IFERROR(IF(INDEX('Dziennik'!$H$4:$H$1200,MATCH(C126,'Dziennik'!$A$4:$A$1200,0))="","(brak planu)",INDEX('Dziennik'!$H$4:$H$1200,MATCH(C126,'Dziennik'!$A$4:$A$1200,0))),"(dzień poza dziennikiem)"),IFERROR(INDEX($G$4:$G$1000,MATCH(INT(C126)&amp;"#"&amp;(K126-1),$L$4:$L$1000,0))&amp;"","")))</f>
        <v/>
      </c>
      <c r="F126" s="81">
        <f>IF(C126="","",IF(K126=1,IFERROR(INDEX('Dziennik'!$I$4:$I$1200,MATCH(C126,'Dziennik'!$A$4:$A$1200,0)),""),IFERROR(INDEX($H$4:$H$1000,MATCH(INT(C126)&amp;"#"&amp;(K126-1),$L$4:$L$1000,0)),"")))</f>
        <v/>
      </c>
      <c r="G126" s="48" t="n"/>
      <c r="H126" s="82" t="n"/>
      <c r="I126" s="78" t="n"/>
      <c r="J126" s="48" t="n"/>
      <c r="K126" s="79">
        <f>IF(C126="","",COUNTIF($C$4:C126,C126))</f>
        <v/>
      </c>
      <c r="L126" s="79">
        <f>IF(C126="","",INT(C126)&amp;"#"&amp;K126)</f>
        <v/>
      </c>
      <c r="M126" s="79">
        <f>IF(C126="","",YEAR(C126)&amp;"-"&amp;TEXT(MONTH(C126),"00"))</f>
        <v/>
      </c>
    </row>
    <row r="127">
      <c r="A127" s="77" t="n"/>
      <c r="B127" s="78" t="n"/>
      <c r="C127" s="77" t="n"/>
      <c r="D127" s="79">
        <f>IF(C127="","",CHOOSE(WEEKDAY(C127,2),"pon","wt","śr","czw","pt","sob","ndz"))</f>
        <v/>
      </c>
      <c r="E127" s="80">
        <f>IF(C127="","",IF(K127=1,IFERROR(IF(INDEX('Dziennik'!$H$4:$H$1200,MATCH(C127,'Dziennik'!$A$4:$A$1200,0))="","(brak planu)",INDEX('Dziennik'!$H$4:$H$1200,MATCH(C127,'Dziennik'!$A$4:$A$1200,0))),"(dzień poza dziennikiem)"),IFERROR(INDEX($G$4:$G$1000,MATCH(INT(C127)&amp;"#"&amp;(K127-1),$L$4:$L$1000,0))&amp;"","")))</f>
        <v/>
      </c>
      <c r="F127" s="81">
        <f>IF(C127="","",IF(K127=1,IFERROR(INDEX('Dziennik'!$I$4:$I$1200,MATCH(C127,'Dziennik'!$A$4:$A$1200,0)),""),IFERROR(INDEX($H$4:$H$1000,MATCH(INT(C127)&amp;"#"&amp;(K127-1),$L$4:$L$1000,0)),"")))</f>
        <v/>
      </c>
      <c r="G127" s="48" t="n"/>
      <c r="H127" s="82" t="n"/>
      <c r="I127" s="78" t="n"/>
      <c r="J127" s="48" t="n"/>
      <c r="K127" s="79">
        <f>IF(C127="","",COUNTIF($C$4:C127,C127))</f>
        <v/>
      </c>
      <c r="L127" s="79">
        <f>IF(C127="","",INT(C127)&amp;"#"&amp;K127)</f>
        <v/>
      </c>
      <c r="M127" s="79">
        <f>IF(C127="","",YEAR(C127)&amp;"-"&amp;TEXT(MONTH(C127),"00"))</f>
        <v/>
      </c>
    </row>
    <row r="128">
      <c r="A128" s="77" t="n"/>
      <c r="B128" s="78" t="n"/>
      <c r="C128" s="77" t="n"/>
      <c r="D128" s="79">
        <f>IF(C128="","",CHOOSE(WEEKDAY(C128,2),"pon","wt","śr","czw","pt","sob","ndz"))</f>
        <v/>
      </c>
      <c r="E128" s="80">
        <f>IF(C128="","",IF(K128=1,IFERROR(IF(INDEX('Dziennik'!$H$4:$H$1200,MATCH(C128,'Dziennik'!$A$4:$A$1200,0))="","(brak planu)",INDEX('Dziennik'!$H$4:$H$1200,MATCH(C128,'Dziennik'!$A$4:$A$1200,0))),"(dzień poza dziennikiem)"),IFERROR(INDEX($G$4:$G$1000,MATCH(INT(C128)&amp;"#"&amp;(K128-1),$L$4:$L$1000,0))&amp;"","")))</f>
        <v/>
      </c>
      <c r="F128" s="81">
        <f>IF(C128="","",IF(K128=1,IFERROR(INDEX('Dziennik'!$I$4:$I$1200,MATCH(C128,'Dziennik'!$A$4:$A$1200,0)),""),IFERROR(INDEX($H$4:$H$1000,MATCH(INT(C128)&amp;"#"&amp;(K128-1),$L$4:$L$1000,0)),"")))</f>
        <v/>
      </c>
      <c r="G128" s="48" t="n"/>
      <c r="H128" s="82" t="n"/>
      <c r="I128" s="78" t="n"/>
      <c r="J128" s="48" t="n"/>
      <c r="K128" s="79">
        <f>IF(C128="","",COUNTIF($C$4:C128,C128))</f>
        <v/>
      </c>
      <c r="L128" s="79">
        <f>IF(C128="","",INT(C128)&amp;"#"&amp;K128)</f>
        <v/>
      </c>
      <c r="M128" s="79">
        <f>IF(C128="","",YEAR(C128)&amp;"-"&amp;TEXT(MONTH(C128),"00"))</f>
        <v/>
      </c>
    </row>
    <row r="129">
      <c r="A129" s="77" t="n"/>
      <c r="B129" s="78" t="n"/>
      <c r="C129" s="77" t="n"/>
      <c r="D129" s="79">
        <f>IF(C129="","",CHOOSE(WEEKDAY(C129,2),"pon","wt","śr","czw","pt","sob","ndz"))</f>
        <v/>
      </c>
      <c r="E129" s="80">
        <f>IF(C129="","",IF(K129=1,IFERROR(IF(INDEX('Dziennik'!$H$4:$H$1200,MATCH(C129,'Dziennik'!$A$4:$A$1200,0))="","(brak planu)",INDEX('Dziennik'!$H$4:$H$1200,MATCH(C129,'Dziennik'!$A$4:$A$1200,0))),"(dzień poza dziennikiem)"),IFERROR(INDEX($G$4:$G$1000,MATCH(INT(C129)&amp;"#"&amp;(K129-1),$L$4:$L$1000,0))&amp;"","")))</f>
        <v/>
      </c>
      <c r="F129" s="81">
        <f>IF(C129="","",IF(K129=1,IFERROR(INDEX('Dziennik'!$I$4:$I$1200,MATCH(C129,'Dziennik'!$A$4:$A$1200,0)),""),IFERROR(INDEX($H$4:$H$1000,MATCH(INT(C129)&amp;"#"&amp;(K129-1),$L$4:$L$1000,0)),"")))</f>
        <v/>
      </c>
      <c r="G129" s="48" t="n"/>
      <c r="H129" s="82" t="n"/>
      <c r="I129" s="78" t="n"/>
      <c r="J129" s="48" t="n"/>
      <c r="K129" s="79">
        <f>IF(C129="","",COUNTIF($C$4:C129,C129))</f>
        <v/>
      </c>
      <c r="L129" s="79">
        <f>IF(C129="","",INT(C129)&amp;"#"&amp;K129)</f>
        <v/>
      </c>
      <c r="M129" s="79">
        <f>IF(C129="","",YEAR(C129)&amp;"-"&amp;TEXT(MONTH(C129),"00"))</f>
        <v/>
      </c>
    </row>
    <row r="130">
      <c r="A130" s="77" t="n"/>
      <c r="B130" s="78" t="n"/>
      <c r="C130" s="77" t="n"/>
      <c r="D130" s="79">
        <f>IF(C130="","",CHOOSE(WEEKDAY(C130,2),"pon","wt","śr","czw","pt","sob","ndz"))</f>
        <v/>
      </c>
      <c r="E130" s="80">
        <f>IF(C130="","",IF(K130=1,IFERROR(IF(INDEX('Dziennik'!$H$4:$H$1200,MATCH(C130,'Dziennik'!$A$4:$A$1200,0))="","(brak planu)",INDEX('Dziennik'!$H$4:$H$1200,MATCH(C130,'Dziennik'!$A$4:$A$1200,0))),"(dzień poza dziennikiem)"),IFERROR(INDEX($G$4:$G$1000,MATCH(INT(C130)&amp;"#"&amp;(K130-1),$L$4:$L$1000,0))&amp;"","")))</f>
        <v/>
      </c>
      <c r="F130" s="81">
        <f>IF(C130="","",IF(K130=1,IFERROR(INDEX('Dziennik'!$I$4:$I$1200,MATCH(C130,'Dziennik'!$A$4:$A$1200,0)),""),IFERROR(INDEX($H$4:$H$1000,MATCH(INT(C130)&amp;"#"&amp;(K130-1),$L$4:$L$1000,0)),"")))</f>
        <v/>
      </c>
      <c r="G130" s="48" t="n"/>
      <c r="H130" s="82" t="n"/>
      <c r="I130" s="78" t="n"/>
      <c r="J130" s="48" t="n"/>
      <c r="K130" s="79">
        <f>IF(C130="","",COUNTIF($C$4:C130,C130))</f>
        <v/>
      </c>
      <c r="L130" s="79">
        <f>IF(C130="","",INT(C130)&amp;"#"&amp;K130)</f>
        <v/>
      </c>
      <c r="M130" s="79">
        <f>IF(C130="","",YEAR(C130)&amp;"-"&amp;TEXT(MONTH(C130),"00"))</f>
        <v/>
      </c>
    </row>
    <row r="131">
      <c r="A131" s="77" t="n"/>
      <c r="B131" s="78" t="n"/>
      <c r="C131" s="77" t="n"/>
      <c r="D131" s="79">
        <f>IF(C131="","",CHOOSE(WEEKDAY(C131,2),"pon","wt","śr","czw","pt","sob","ndz"))</f>
        <v/>
      </c>
      <c r="E131" s="80">
        <f>IF(C131="","",IF(K131=1,IFERROR(IF(INDEX('Dziennik'!$H$4:$H$1200,MATCH(C131,'Dziennik'!$A$4:$A$1200,0))="","(brak planu)",INDEX('Dziennik'!$H$4:$H$1200,MATCH(C131,'Dziennik'!$A$4:$A$1200,0))),"(dzień poza dziennikiem)"),IFERROR(INDEX($G$4:$G$1000,MATCH(INT(C131)&amp;"#"&amp;(K131-1),$L$4:$L$1000,0))&amp;"","")))</f>
        <v/>
      </c>
      <c r="F131" s="81">
        <f>IF(C131="","",IF(K131=1,IFERROR(INDEX('Dziennik'!$I$4:$I$1200,MATCH(C131,'Dziennik'!$A$4:$A$1200,0)),""),IFERROR(INDEX($H$4:$H$1000,MATCH(INT(C131)&amp;"#"&amp;(K131-1),$L$4:$L$1000,0)),"")))</f>
        <v/>
      </c>
      <c r="G131" s="48" t="n"/>
      <c r="H131" s="82" t="n"/>
      <c r="I131" s="78" t="n"/>
      <c r="J131" s="48" t="n"/>
      <c r="K131" s="79">
        <f>IF(C131="","",COUNTIF($C$4:C131,C131))</f>
        <v/>
      </c>
      <c r="L131" s="79">
        <f>IF(C131="","",INT(C131)&amp;"#"&amp;K131)</f>
        <v/>
      </c>
      <c r="M131" s="79">
        <f>IF(C131="","",YEAR(C131)&amp;"-"&amp;TEXT(MONTH(C131),"00"))</f>
        <v/>
      </c>
    </row>
    <row r="132">
      <c r="A132" s="77" t="n"/>
      <c r="B132" s="78" t="n"/>
      <c r="C132" s="77" t="n"/>
      <c r="D132" s="79">
        <f>IF(C132="","",CHOOSE(WEEKDAY(C132,2),"pon","wt","śr","czw","pt","sob","ndz"))</f>
        <v/>
      </c>
      <c r="E132" s="80">
        <f>IF(C132="","",IF(K132=1,IFERROR(IF(INDEX('Dziennik'!$H$4:$H$1200,MATCH(C132,'Dziennik'!$A$4:$A$1200,0))="","(brak planu)",INDEX('Dziennik'!$H$4:$H$1200,MATCH(C132,'Dziennik'!$A$4:$A$1200,0))),"(dzień poza dziennikiem)"),IFERROR(INDEX($G$4:$G$1000,MATCH(INT(C132)&amp;"#"&amp;(K132-1),$L$4:$L$1000,0))&amp;"","")))</f>
        <v/>
      </c>
      <c r="F132" s="81">
        <f>IF(C132="","",IF(K132=1,IFERROR(INDEX('Dziennik'!$I$4:$I$1200,MATCH(C132,'Dziennik'!$A$4:$A$1200,0)),""),IFERROR(INDEX($H$4:$H$1000,MATCH(INT(C132)&amp;"#"&amp;(K132-1),$L$4:$L$1000,0)),"")))</f>
        <v/>
      </c>
      <c r="G132" s="48" t="n"/>
      <c r="H132" s="82" t="n"/>
      <c r="I132" s="78" t="n"/>
      <c r="J132" s="48" t="n"/>
      <c r="K132" s="79">
        <f>IF(C132="","",COUNTIF($C$4:C132,C132))</f>
        <v/>
      </c>
      <c r="L132" s="79">
        <f>IF(C132="","",INT(C132)&amp;"#"&amp;K132)</f>
        <v/>
      </c>
      <c r="M132" s="79">
        <f>IF(C132="","",YEAR(C132)&amp;"-"&amp;TEXT(MONTH(C132),"00"))</f>
        <v/>
      </c>
    </row>
    <row r="133">
      <c r="A133" s="77" t="n"/>
      <c r="B133" s="78" t="n"/>
      <c r="C133" s="77" t="n"/>
      <c r="D133" s="79">
        <f>IF(C133="","",CHOOSE(WEEKDAY(C133,2),"pon","wt","śr","czw","pt","sob","ndz"))</f>
        <v/>
      </c>
      <c r="E133" s="80">
        <f>IF(C133="","",IF(K133=1,IFERROR(IF(INDEX('Dziennik'!$H$4:$H$1200,MATCH(C133,'Dziennik'!$A$4:$A$1200,0))="","(brak planu)",INDEX('Dziennik'!$H$4:$H$1200,MATCH(C133,'Dziennik'!$A$4:$A$1200,0))),"(dzień poza dziennikiem)"),IFERROR(INDEX($G$4:$G$1000,MATCH(INT(C133)&amp;"#"&amp;(K133-1),$L$4:$L$1000,0))&amp;"","")))</f>
        <v/>
      </c>
      <c r="F133" s="81">
        <f>IF(C133="","",IF(K133=1,IFERROR(INDEX('Dziennik'!$I$4:$I$1200,MATCH(C133,'Dziennik'!$A$4:$A$1200,0)),""),IFERROR(INDEX($H$4:$H$1000,MATCH(INT(C133)&amp;"#"&amp;(K133-1),$L$4:$L$1000,0)),"")))</f>
        <v/>
      </c>
      <c r="G133" s="48" t="n"/>
      <c r="H133" s="82" t="n"/>
      <c r="I133" s="78" t="n"/>
      <c r="J133" s="48" t="n"/>
      <c r="K133" s="79">
        <f>IF(C133="","",COUNTIF($C$4:C133,C133))</f>
        <v/>
      </c>
      <c r="L133" s="79">
        <f>IF(C133="","",INT(C133)&amp;"#"&amp;K133)</f>
        <v/>
      </c>
      <c r="M133" s="79">
        <f>IF(C133="","",YEAR(C133)&amp;"-"&amp;TEXT(MONTH(C133),"00"))</f>
        <v/>
      </c>
    </row>
    <row r="134">
      <c r="A134" s="77" t="n"/>
      <c r="B134" s="78" t="n"/>
      <c r="C134" s="77" t="n"/>
      <c r="D134" s="79">
        <f>IF(C134="","",CHOOSE(WEEKDAY(C134,2),"pon","wt","śr","czw","pt","sob","ndz"))</f>
        <v/>
      </c>
      <c r="E134" s="80">
        <f>IF(C134="","",IF(K134=1,IFERROR(IF(INDEX('Dziennik'!$H$4:$H$1200,MATCH(C134,'Dziennik'!$A$4:$A$1200,0))="","(brak planu)",INDEX('Dziennik'!$H$4:$H$1200,MATCH(C134,'Dziennik'!$A$4:$A$1200,0))),"(dzień poza dziennikiem)"),IFERROR(INDEX($G$4:$G$1000,MATCH(INT(C134)&amp;"#"&amp;(K134-1),$L$4:$L$1000,0))&amp;"","")))</f>
        <v/>
      </c>
      <c r="F134" s="81">
        <f>IF(C134="","",IF(K134=1,IFERROR(INDEX('Dziennik'!$I$4:$I$1200,MATCH(C134,'Dziennik'!$A$4:$A$1200,0)),""),IFERROR(INDEX($H$4:$H$1000,MATCH(INT(C134)&amp;"#"&amp;(K134-1),$L$4:$L$1000,0)),"")))</f>
        <v/>
      </c>
      <c r="G134" s="48" t="n"/>
      <c r="H134" s="82" t="n"/>
      <c r="I134" s="78" t="n"/>
      <c r="J134" s="48" t="n"/>
      <c r="K134" s="79">
        <f>IF(C134="","",COUNTIF($C$4:C134,C134))</f>
        <v/>
      </c>
      <c r="L134" s="79">
        <f>IF(C134="","",INT(C134)&amp;"#"&amp;K134)</f>
        <v/>
      </c>
      <c r="M134" s="79">
        <f>IF(C134="","",YEAR(C134)&amp;"-"&amp;TEXT(MONTH(C134),"00"))</f>
        <v/>
      </c>
    </row>
    <row r="135">
      <c r="A135" s="77" t="n"/>
      <c r="B135" s="78" t="n"/>
      <c r="C135" s="77" t="n"/>
      <c r="D135" s="79">
        <f>IF(C135="","",CHOOSE(WEEKDAY(C135,2),"pon","wt","śr","czw","pt","sob","ndz"))</f>
        <v/>
      </c>
      <c r="E135" s="80">
        <f>IF(C135="","",IF(K135=1,IFERROR(IF(INDEX('Dziennik'!$H$4:$H$1200,MATCH(C135,'Dziennik'!$A$4:$A$1200,0))="","(brak planu)",INDEX('Dziennik'!$H$4:$H$1200,MATCH(C135,'Dziennik'!$A$4:$A$1200,0))),"(dzień poza dziennikiem)"),IFERROR(INDEX($G$4:$G$1000,MATCH(INT(C135)&amp;"#"&amp;(K135-1),$L$4:$L$1000,0))&amp;"","")))</f>
        <v/>
      </c>
      <c r="F135" s="81">
        <f>IF(C135="","",IF(K135=1,IFERROR(INDEX('Dziennik'!$I$4:$I$1200,MATCH(C135,'Dziennik'!$A$4:$A$1200,0)),""),IFERROR(INDEX($H$4:$H$1000,MATCH(INT(C135)&amp;"#"&amp;(K135-1),$L$4:$L$1000,0)),"")))</f>
        <v/>
      </c>
      <c r="G135" s="48" t="n"/>
      <c r="H135" s="82" t="n"/>
      <c r="I135" s="78" t="n"/>
      <c r="J135" s="48" t="n"/>
      <c r="K135" s="79">
        <f>IF(C135="","",COUNTIF($C$4:C135,C135))</f>
        <v/>
      </c>
      <c r="L135" s="79">
        <f>IF(C135="","",INT(C135)&amp;"#"&amp;K135)</f>
        <v/>
      </c>
      <c r="M135" s="79">
        <f>IF(C135="","",YEAR(C135)&amp;"-"&amp;TEXT(MONTH(C135),"00"))</f>
        <v/>
      </c>
    </row>
    <row r="136">
      <c r="A136" s="77" t="n"/>
      <c r="B136" s="78" t="n"/>
      <c r="C136" s="77" t="n"/>
      <c r="D136" s="79">
        <f>IF(C136="","",CHOOSE(WEEKDAY(C136,2),"pon","wt","śr","czw","pt","sob","ndz"))</f>
        <v/>
      </c>
      <c r="E136" s="80">
        <f>IF(C136="","",IF(K136=1,IFERROR(IF(INDEX('Dziennik'!$H$4:$H$1200,MATCH(C136,'Dziennik'!$A$4:$A$1200,0))="","(brak planu)",INDEX('Dziennik'!$H$4:$H$1200,MATCH(C136,'Dziennik'!$A$4:$A$1200,0))),"(dzień poza dziennikiem)"),IFERROR(INDEX($G$4:$G$1000,MATCH(INT(C136)&amp;"#"&amp;(K136-1),$L$4:$L$1000,0))&amp;"","")))</f>
        <v/>
      </c>
      <c r="F136" s="81">
        <f>IF(C136="","",IF(K136=1,IFERROR(INDEX('Dziennik'!$I$4:$I$1200,MATCH(C136,'Dziennik'!$A$4:$A$1200,0)),""),IFERROR(INDEX($H$4:$H$1000,MATCH(INT(C136)&amp;"#"&amp;(K136-1),$L$4:$L$1000,0)),"")))</f>
        <v/>
      </c>
      <c r="G136" s="48" t="n"/>
      <c r="H136" s="82" t="n"/>
      <c r="I136" s="78" t="n"/>
      <c r="J136" s="48" t="n"/>
      <c r="K136" s="79">
        <f>IF(C136="","",COUNTIF($C$4:C136,C136))</f>
        <v/>
      </c>
      <c r="L136" s="79">
        <f>IF(C136="","",INT(C136)&amp;"#"&amp;K136)</f>
        <v/>
      </c>
      <c r="M136" s="79">
        <f>IF(C136="","",YEAR(C136)&amp;"-"&amp;TEXT(MONTH(C136),"00"))</f>
        <v/>
      </c>
    </row>
    <row r="137">
      <c r="A137" s="77" t="n"/>
      <c r="B137" s="78" t="n"/>
      <c r="C137" s="77" t="n"/>
      <c r="D137" s="79">
        <f>IF(C137="","",CHOOSE(WEEKDAY(C137,2),"pon","wt","śr","czw","pt","sob","ndz"))</f>
        <v/>
      </c>
      <c r="E137" s="80">
        <f>IF(C137="","",IF(K137=1,IFERROR(IF(INDEX('Dziennik'!$H$4:$H$1200,MATCH(C137,'Dziennik'!$A$4:$A$1200,0))="","(brak planu)",INDEX('Dziennik'!$H$4:$H$1200,MATCH(C137,'Dziennik'!$A$4:$A$1200,0))),"(dzień poza dziennikiem)"),IFERROR(INDEX($G$4:$G$1000,MATCH(INT(C137)&amp;"#"&amp;(K137-1),$L$4:$L$1000,0))&amp;"","")))</f>
        <v/>
      </c>
      <c r="F137" s="81">
        <f>IF(C137="","",IF(K137=1,IFERROR(INDEX('Dziennik'!$I$4:$I$1200,MATCH(C137,'Dziennik'!$A$4:$A$1200,0)),""),IFERROR(INDEX($H$4:$H$1000,MATCH(INT(C137)&amp;"#"&amp;(K137-1),$L$4:$L$1000,0)),"")))</f>
        <v/>
      </c>
      <c r="G137" s="48" t="n"/>
      <c r="H137" s="82" t="n"/>
      <c r="I137" s="78" t="n"/>
      <c r="J137" s="48" t="n"/>
      <c r="K137" s="79">
        <f>IF(C137="","",COUNTIF($C$4:C137,C137))</f>
        <v/>
      </c>
      <c r="L137" s="79">
        <f>IF(C137="","",INT(C137)&amp;"#"&amp;K137)</f>
        <v/>
      </c>
      <c r="M137" s="79">
        <f>IF(C137="","",YEAR(C137)&amp;"-"&amp;TEXT(MONTH(C137),"00"))</f>
        <v/>
      </c>
    </row>
    <row r="138">
      <c r="A138" s="77" t="n"/>
      <c r="B138" s="78" t="n"/>
      <c r="C138" s="77" t="n"/>
      <c r="D138" s="79">
        <f>IF(C138="","",CHOOSE(WEEKDAY(C138,2),"pon","wt","śr","czw","pt","sob","ndz"))</f>
        <v/>
      </c>
      <c r="E138" s="80">
        <f>IF(C138="","",IF(K138=1,IFERROR(IF(INDEX('Dziennik'!$H$4:$H$1200,MATCH(C138,'Dziennik'!$A$4:$A$1200,0))="","(brak planu)",INDEX('Dziennik'!$H$4:$H$1200,MATCH(C138,'Dziennik'!$A$4:$A$1200,0))),"(dzień poza dziennikiem)"),IFERROR(INDEX($G$4:$G$1000,MATCH(INT(C138)&amp;"#"&amp;(K138-1),$L$4:$L$1000,0))&amp;"","")))</f>
        <v/>
      </c>
      <c r="F138" s="81">
        <f>IF(C138="","",IF(K138=1,IFERROR(INDEX('Dziennik'!$I$4:$I$1200,MATCH(C138,'Dziennik'!$A$4:$A$1200,0)),""),IFERROR(INDEX($H$4:$H$1000,MATCH(INT(C138)&amp;"#"&amp;(K138-1),$L$4:$L$1000,0)),"")))</f>
        <v/>
      </c>
      <c r="G138" s="48" t="n"/>
      <c r="H138" s="82" t="n"/>
      <c r="I138" s="78" t="n"/>
      <c r="J138" s="48" t="n"/>
      <c r="K138" s="79">
        <f>IF(C138="","",COUNTIF($C$4:C138,C138))</f>
        <v/>
      </c>
      <c r="L138" s="79">
        <f>IF(C138="","",INT(C138)&amp;"#"&amp;K138)</f>
        <v/>
      </c>
      <c r="M138" s="79">
        <f>IF(C138="","",YEAR(C138)&amp;"-"&amp;TEXT(MONTH(C138),"00"))</f>
        <v/>
      </c>
    </row>
    <row r="139">
      <c r="A139" s="77" t="n"/>
      <c r="B139" s="78" t="n"/>
      <c r="C139" s="77" t="n"/>
      <c r="D139" s="79">
        <f>IF(C139="","",CHOOSE(WEEKDAY(C139,2),"pon","wt","śr","czw","pt","sob","ndz"))</f>
        <v/>
      </c>
      <c r="E139" s="80">
        <f>IF(C139="","",IF(K139=1,IFERROR(IF(INDEX('Dziennik'!$H$4:$H$1200,MATCH(C139,'Dziennik'!$A$4:$A$1200,0))="","(brak planu)",INDEX('Dziennik'!$H$4:$H$1200,MATCH(C139,'Dziennik'!$A$4:$A$1200,0))),"(dzień poza dziennikiem)"),IFERROR(INDEX($G$4:$G$1000,MATCH(INT(C139)&amp;"#"&amp;(K139-1),$L$4:$L$1000,0))&amp;"","")))</f>
        <v/>
      </c>
      <c r="F139" s="81">
        <f>IF(C139="","",IF(K139=1,IFERROR(INDEX('Dziennik'!$I$4:$I$1200,MATCH(C139,'Dziennik'!$A$4:$A$1200,0)),""),IFERROR(INDEX($H$4:$H$1000,MATCH(INT(C139)&amp;"#"&amp;(K139-1),$L$4:$L$1000,0)),"")))</f>
        <v/>
      </c>
      <c r="G139" s="48" t="n"/>
      <c r="H139" s="82" t="n"/>
      <c r="I139" s="78" t="n"/>
      <c r="J139" s="48" t="n"/>
      <c r="K139" s="79">
        <f>IF(C139="","",COUNTIF($C$4:C139,C139))</f>
        <v/>
      </c>
      <c r="L139" s="79">
        <f>IF(C139="","",INT(C139)&amp;"#"&amp;K139)</f>
        <v/>
      </c>
      <c r="M139" s="79">
        <f>IF(C139="","",YEAR(C139)&amp;"-"&amp;TEXT(MONTH(C139),"00"))</f>
        <v/>
      </c>
    </row>
    <row r="140">
      <c r="A140" s="77" t="n"/>
      <c r="B140" s="78" t="n"/>
      <c r="C140" s="77" t="n"/>
      <c r="D140" s="79">
        <f>IF(C140="","",CHOOSE(WEEKDAY(C140,2),"pon","wt","śr","czw","pt","sob","ndz"))</f>
        <v/>
      </c>
      <c r="E140" s="80">
        <f>IF(C140="","",IF(K140=1,IFERROR(IF(INDEX('Dziennik'!$H$4:$H$1200,MATCH(C140,'Dziennik'!$A$4:$A$1200,0))="","(brak planu)",INDEX('Dziennik'!$H$4:$H$1200,MATCH(C140,'Dziennik'!$A$4:$A$1200,0))),"(dzień poza dziennikiem)"),IFERROR(INDEX($G$4:$G$1000,MATCH(INT(C140)&amp;"#"&amp;(K140-1),$L$4:$L$1000,0))&amp;"","")))</f>
        <v/>
      </c>
      <c r="F140" s="81">
        <f>IF(C140="","",IF(K140=1,IFERROR(INDEX('Dziennik'!$I$4:$I$1200,MATCH(C140,'Dziennik'!$A$4:$A$1200,0)),""),IFERROR(INDEX($H$4:$H$1000,MATCH(INT(C140)&amp;"#"&amp;(K140-1),$L$4:$L$1000,0)),"")))</f>
        <v/>
      </c>
      <c r="G140" s="48" t="n"/>
      <c r="H140" s="82" t="n"/>
      <c r="I140" s="78" t="n"/>
      <c r="J140" s="48" t="n"/>
      <c r="K140" s="79">
        <f>IF(C140="","",COUNTIF($C$4:C140,C140))</f>
        <v/>
      </c>
      <c r="L140" s="79">
        <f>IF(C140="","",INT(C140)&amp;"#"&amp;K140)</f>
        <v/>
      </c>
      <c r="M140" s="79">
        <f>IF(C140="","",YEAR(C140)&amp;"-"&amp;TEXT(MONTH(C140),"00"))</f>
        <v/>
      </c>
    </row>
    <row r="141">
      <c r="A141" s="77" t="n"/>
      <c r="B141" s="78" t="n"/>
      <c r="C141" s="77" t="n"/>
      <c r="D141" s="79">
        <f>IF(C141="","",CHOOSE(WEEKDAY(C141,2),"pon","wt","śr","czw","pt","sob","ndz"))</f>
        <v/>
      </c>
      <c r="E141" s="80">
        <f>IF(C141="","",IF(K141=1,IFERROR(IF(INDEX('Dziennik'!$H$4:$H$1200,MATCH(C141,'Dziennik'!$A$4:$A$1200,0))="","(brak planu)",INDEX('Dziennik'!$H$4:$H$1200,MATCH(C141,'Dziennik'!$A$4:$A$1200,0))),"(dzień poza dziennikiem)"),IFERROR(INDEX($G$4:$G$1000,MATCH(INT(C141)&amp;"#"&amp;(K141-1),$L$4:$L$1000,0))&amp;"","")))</f>
        <v/>
      </c>
      <c r="F141" s="81">
        <f>IF(C141="","",IF(K141=1,IFERROR(INDEX('Dziennik'!$I$4:$I$1200,MATCH(C141,'Dziennik'!$A$4:$A$1200,0)),""),IFERROR(INDEX($H$4:$H$1000,MATCH(INT(C141)&amp;"#"&amp;(K141-1),$L$4:$L$1000,0)),"")))</f>
        <v/>
      </c>
      <c r="G141" s="48" t="n"/>
      <c r="H141" s="82" t="n"/>
      <c r="I141" s="78" t="n"/>
      <c r="J141" s="48" t="n"/>
      <c r="K141" s="79">
        <f>IF(C141="","",COUNTIF($C$4:C141,C141))</f>
        <v/>
      </c>
      <c r="L141" s="79">
        <f>IF(C141="","",INT(C141)&amp;"#"&amp;K141)</f>
        <v/>
      </c>
      <c r="M141" s="79">
        <f>IF(C141="","",YEAR(C141)&amp;"-"&amp;TEXT(MONTH(C141),"00"))</f>
        <v/>
      </c>
    </row>
    <row r="142">
      <c r="A142" s="77" t="n"/>
      <c r="B142" s="78" t="n"/>
      <c r="C142" s="77" t="n"/>
      <c r="D142" s="79">
        <f>IF(C142="","",CHOOSE(WEEKDAY(C142,2),"pon","wt","śr","czw","pt","sob","ndz"))</f>
        <v/>
      </c>
      <c r="E142" s="80">
        <f>IF(C142="","",IF(K142=1,IFERROR(IF(INDEX('Dziennik'!$H$4:$H$1200,MATCH(C142,'Dziennik'!$A$4:$A$1200,0))="","(brak planu)",INDEX('Dziennik'!$H$4:$H$1200,MATCH(C142,'Dziennik'!$A$4:$A$1200,0))),"(dzień poza dziennikiem)"),IFERROR(INDEX($G$4:$G$1000,MATCH(INT(C142)&amp;"#"&amp;(K142-1),$L$4:$L$1000,0))&amp;"","")))</f>
        <v/>
      </c>
      <c r="F142" s="81">
        <f>IF(C142="","",IF(K142=1,IFERROR(INDEX('Dziennik'!$I$4:$I$1200,MATCH(C142,'Dziennik'!$A$4:$A$1200,0)),""),IFERROR(INDEX($H$4:$H$1000,MATCH(INT(C142)&amp;"#"&amp;(K142-1),$L$4:$L$1000,0)),"")))</f>
        <v/>
      </c>
      <c r="G142" s="48" t="n"/>
      <c r="H142" s="82" t="n"/>
      <c r="I142" s="78" t="n"/>
      <c r="J142" s="48" t="n"/>
      <c r="K142" s="79">
        <f>IF(C142="","",COUNTIF($C$4:C142,C142))</f>
        <v/>
      </c>
      <c r="L142" s="79">
        <f>IF(C142="","",INT(C142)&amp;"#"&amp;K142)</f>
        <v/>
      </c>
      <c r="M142" s="79">
        <f>IF(C142="","",YEAR(C142)&amp;"-"&amp;TEXT(MONTH(C142),"00"))</f>
        <v/>
      </c>
    </row>
    <row r="143">
      <c r="A143" s="77" t="n"/>
      <c r="B143" s="78" t="n"/>
      <c r="C143" s="77" t="n"/>
      <c r="D143" s="79">
        <f>IF(C143="","",CHOOSE(WEEKDAY(C143,2),"pon","wt","śr","czw","pt","sob","ndz"))</f>
        <v/>
      </c>
      <c r="E143" s="80">
        <f>IF(C143="","",IF(K143=1,IFERROR(IF(INDEX('Dziennik'!$H$4:$H$1200,MATCH(C143,'Dziennik'!$A$4:$A$1200,0))="","(brak planu)",INDEX('Dziennik'!$H$4:$H$1200,MATCH(C143,'Dziennik'!$A$4:$A$1200,0))),"(dzień poza dziennikiem)"),IFERROR(INDEX($G$4:$G$1000,MATCH(INT(C143)&amp;"#"&amp;(K143-1),$L$4:$L$1000,0))&amp;"","")))</f>
        <v/>
      </c>
      <c r="F143" s="81">
        <f>IF(C143="","",IF(K143=1,IFERROR(INDEX('Dziennik'!$I$4:$I$1200,MATCH(C143,'Dziennik'!$A$4:$A$1200,0)),""),IFERROR(INDEX($H$4:$H$1000,MATCH(INT(C143)&amp;"#"&amp;(K143-1),$L$4:$L$1000,0)),"")))</f>
        <v/>
      </c>
      <c r="G143" s="48" t="n"/>
      <c r="H143" s="82" t="n"/>
      <c r="I143" s="78" t="n"/>
      <c r="J143" s="48" t="n"/>
      <c r="K143" s="79">
        <f>IF(C143="","",COUNTIF($C$4:C143,C143))</f>
        <v/>
      </c>
      <c r="L143" s="79">
        <f>IF(C143="","",INT(C143)&amp;"#"&amp;K143)</f>
        <v/>
      </c>
      <c r="M143" s="79">
        <f>IF(C143="","",YEAR(C143)&amp;"-"&amp;TEXT(MONTH(C143),"00"))</f>
        <v/>
      </c>
    </row>
    <row r="144">
      <c r="A144" s="77" t="n"/>
      <c r="B144" s="78" t="n"/>
      <c r="C144" s="77" t="n"/>
      <c r="D144" s="79">
        <f>IF(C144="","",CHOOSE(WEEKDAY(C144,2),"pon","wt","śr","czw","pt","sob","ndz"))</f>
        <v/>
      </c>
      <c r="E144" s="80">
        <f>IF(C144="","",IF(K144=1,IFERROR(IF(INDEX('Dziennik'!$H$4:$H$1200,MATCH(C144,'Dziennik'!$A$4:$A$1200,0))="","(brak planu)",INDEX('Dziennik'!$H$4:$H$1200,MATCH(C144,'Dziennik'!$A$4:$A$1200,0))),"(dzień poza dziennikiem)"),IFERROR(INDEX($G$4:$G$1000,MATCH(INT(C144)&amp;"#"&amp;(K144-1),$L$4:$L$1000,0))&amp;"","")))</f>
        <v/>
      </c>
      <c r="F144" s="81">
        <f>IF(C144="","",IF(K144=1,IFERROR(INDEX('Dziennik'!$I$4:$I$1200,MATCH(C144,'Dziennik'!$A$4:$A$1200,0)),""),IFERROR(INDEX($H$4:$H$1000,MATCH(INT(C144)&amp;"#"&amp;(K144-1),$L$4:$L$1000,0)),"")))</f>
        <v/>
      </c>
      <c r="G144" s="48" t="n"/>
      <c r="H144" s="82" t="n"/>
      <c r="I144" s="78" t="n"/>
      <c r="J144" s="48" t="n"/>
      <c r="K144" s="79">
        <f>IF(C144="","",COUNTIF($C$4:C144,C144))</f>
        <v/>
      </c>
      <c r="L144" s="79">
        <f>IF(C144="","",INT(C144)&amp;"#"&amp;K144)</f>
        <v/>
      </c>
      <c r="M144" s="79">
        <f>IF(C144="","",YEAR(C144)&amp;"-"&amp;TEXT(MONTH(C144),"00"))</f>
        <v/>
      </c>
    </row>
    <row r="145">
      <c r="A145" s="77" t="n"/>
      <c r="B145" s="78" t="n"/>
      <c r="C145" s="77" t="n"/>
      <c r="D145" s="79">
        <f>IF(C145="","",CHOOSE(WEEKDAY(C145,2),"pon","wt","śr","czw","pt","sob","ndz"))</f>
        <v/>
      </c>
      <c r="E145" s="80">
        <f>IF(C145="","",IF(K145=1,IFERROR(IF(INDEX('Dziennik'!$H$4:$H$1200,MATCH(C145,'Dziennik'!$A$4:$A$1200,0))="","(brak planu)",INDEX('Dziennik'!$H$4:$H$1200,MATCH(C145,'Dziennik'!$A$4:$A$1200,0))),"(dzień poza dziennikiem)"),IFERROR(INDEX($G$4:$G$1000,MATCH(INT(C145)&amp;"#"&amp;(K145-1),$L$4:$L$1000,0))&amp;"","")))</f>
        <v/>
      </c>
      <c r="F145" s="81">
        <f>IF(C145="","",IF(K145=1,IFERROR(INDEX('Dziennik'!$I$4:$I$1200,MATCH(C145,'Dziennik'!$A$4:$A$1200,0)),""),IFERROR(INDEX($H$4:$H$1000,MATCH(INT(C145)&amp;"#"&amp;(K145-1),$L$4:$L$1000,0)),"")))</f>
        <v/>
      </c>
      <c r="G145" s="48" t="n"/>
      <c r="H145" s="82" t="n"/>
      <c r="I145" s="78" t="n"/>
      <c r="J145" s="48" t="n"/>
      <c r="K145" s="79">
        <f>IF(C145="","",COUNTIF($C$4:C145,C145))</f>
        <v/>
      </c>
      <c r="L145" s="79">
        <f>IF(C145="","",INT(C145)&amp;"#"&amp;K145)</f>
        <v/>
      </c>
      <c r="M145" s="79">
        <f>IF(C145="","",YEAR(C145)&amp;"-"&amp;TEXT(MONTH(C145),"00"))</f>
        <v/>
      </c>
    </row>
    <row r="146">
      <c r="A146" s="77" t="n"/>
      <c r="B146" s="78" t="n"/>
      <c r="C146" s="77" t="n"/>
      <c r="D146" s="79">
        <f>IF(C146="","",CHOOSE(WEEKDAY(C146,2),"pon","wt","śr","czw","pt","sob","ndz"))</f>
        <v/>
      </c>
      <c r="E146" s="80">
        <f>IF(C146="","",IF(K146=1,IFERROR(IF(INDEX('Dziennik'!$H$4:$H$1200,MATCH(C146,'Dziennik'!$A$4:$A$1200,0))="","(brak planu)",INDEX('Dziennik'!$H$4:$H$1200,MATCH(C146,'Dziennik'!$A$4:$A$1200,0))),"(dzień poza dziennikiem)"),IFERROR(INDEX($G$4:$G$1000,MATCH(INT(C146)&amp;"#"&amp;(K146-1),$L$4:$L$1000,0))&amp;"","")))</f>
        <v/>
      </c>
      <c r="F146" s="81">
        <f>IF(C146="","",IF(K146=1,IFERROR(INDEX('Dziennik'!$I$4:$I$1200,MATCH(C146,'Dziennik'!$A$4:$A$1200,0)),""),IFERROR(INDEX($H$4:$H$1000,MATCH(INT(C146)&amp;"#"&amp;(K146-1),$L$4:$L$1000,0)),"")))</f>
        <v/>
      </c>
      <c r="G146" s="48" t="n"/>
      <c r="H146" s="82" t="n"/>
      <c r="I146" s="78" t="n"/>
      <c r="J146" s="48" t="n"/>
      <c r="K146" s="79">
        <f>IF(C146="","",COUNTIF($C$4:C146,C146))</f>
        <v/>
      </c>
      <c r="L146" s="79">
        <f>IF(C146="","",INT(C146)&amp;"#"&amp;K146)</f>
        <v/>
      </c>
      <c r="M146" s="79">
        <f>IF(C146="","",YEAR(C146)&amp;"-"&amp;TEXT(MONTH(C146),"00"))</f>
        <v/>
      </c>
    </row>
    <row r="147">
      <c r="A147" s="77" t="n"/>
      <c r="B147" s="78" t="n"/>
      <c r="C147" s="77" t="n"/>
      <c r="D147" s="79">
        <f>IF(C147="","",CHOOSE(WEEKDAY(C147,2),"pon","wt","śr","czw","pt","sob","ndz"))</f>
        <v/>
      </c>
      <c r="E147" s="80">
        <f>IF(C147="","",IF(K147=1,IFERROR(IF(INDEX('Dziennik'!$H$4:$H$1200,MATCH(C147,'Dziennik'!$A$4:$A$1200,0))="","(brak planu)",INDEX('Dziennik'!$H$4:$H$1200,MATCH(C147,'Dziennik'!$A$4:$A$1200,0))),"(dzień poza dziennikiem)"),IFERROR(INDEX($G$4:$G$1000,MATCH(INT(C147)&amp;"#"&amp;(K147-1),$L$4:$L$1000,0))&amp;"","")))</f>
        <v/>
      </c>
      <c r="F147" s="81">
        <f>IF(C147="","",IF(K147=1,IFERROR(INDEX('Dziennik'!$I$4:$I$1200,MATCH(C147,'Dziennik'!$A$4:$A$1200,0)),""),IFERROR(INDEX($H$4:$H$1000,MATCH(INT(C147)&amp;"#"&amp;(K147-1),$L$4:$L$1000,0)),"")))</f>
        <v/>
      </c>
      <c r="G147" s="48" t="n"/>
      <c r="H147" s="82" t="n"/>
      <c r="I147" s="78" t="n"/>
      <c r="J147" s="48" t="n"/>
      <c r="K147" s="79">
        <f>IF(C147="","",COUNTIF($C$4:C147,C147))</f>
        <v/>
      </c>
      <c r="L147" s="79">
        <f>IF(C147="","",INT(C147)&amp;"#"&amp;K147)</f>
        <v/>
      </c>
      <c r="M147" s="79">
        <f>IF(C147="","",YEAR(C147)&amp;"-"&amp;TEXT(MONTH(C147),"00"))</f>
        <v/>
      </c>
    </row>
    <row r="148">
      <c r="A148" s="77" t="n"/>
      <c r="B148" s="78" t="n"/>
      <c r="C148" s="77" t="n"/>
      <c r="D148" s="79">
        <f>IF(C148="","",CHOOSE(WEEKDAY(C148,2),"pon","wt","śr","czw","pt","sob","ndz"))</f>
        <v/>
      </c>
      <c r="E148" s="80">
        <f>IF(C148="","",IF(K148=1,IFERROR(IF(INDEX('Dziennik'!$H$4:$H$1200,MATCH(C148,'Dziennik'!$A$4:$A$1200,0))="","(brak planu)",INDEX('Dziennik'!$H$4:$H$1200,MATCH(C148,'Dziennik'!$A$4:$A$1200,0))),"(dzień poza dziennikiem)"),IFERROR(INDEX($G$4:$G$1000,MATCH(INT(C148)&amp;"#"&amp;(K148-1),$L$4:$L$1000,0))&amp;"","")))</f>
        <v/>
      </c>
      <c r="F148" s="81">
        <f>IF(C148="","",IF(K148=1,IFERROR(INDEX('Dziennik'!$I$4:$I$1200,MATCH(C148,'Dziennik'!$A$4:$A$1200,0)),""),IFERROR(INDEX($H$4:$H$1000,MATCH(INT(C148)&amp;"#"&amp;(K148-1),$L$4:$L$1000,0)),"")))</f>
        <v/>
      </c>
      <c r="G148" s="48" t="n"/>
      <c r="H148" s="82" t="n"/>
      <c r="I148" s="78" t="n"/>
      <c r="J148" s="48" t="n"/>
      <c r="K148" s="79">
        <f>IF(C148="","",COUNTIF($C$4:C148,C148))</f>
        <v/>
      </c>
      <c r="L148" s="79">
        <f>IF(C148="","",INT(C148)&amp;"#"&amp;K148)</f>
        <v/>
      </c>
      <c r="M148" s="79">
        <f>IF(C148="","",YEAR(C148)&amp;"-"&amp;TEXT(MONTH(C148),"00"))</f>
        <v/>
      </c>
    </row>
    <row r="149">
      <c r="A149" s="77" t="n"/>
      <c r="B149" s="78" t="n"/>
      <c r="C149" s="77" t="n"/>
      <c r="D149" s="79">
        <f>IF(C149="","",CHOOSE(WEEKDAY(C149,2),"pon","wt","śr","czw","pt","sob","ndz"))</f>
        <v/>
      </c>
      <c r="E149" s="80">
        <f>IF(C149="","",IF(K149=1,IFERROR(IF(INDEX('Dziennik'!$H$4:$H$1200,MATCH(C149,'Dziennik'!$A$4:$A$1200,0))="","(brak planu)",INDEX('Dziennik'!$H$4:$H$1200,MATCH(C149,'Dziennik'!$A$4:$A$1200,0))),"(dzień poza dziennikiem)"),IFERROR(INDEX($G$4:$G$1000,MATCH(INT(C149)&amp;"#"&amp;(K149-1),$L$4:$L$1000,0))&amp;"","")))</f>
        <v/>
      </c>
      <c r="F149" s="81">
        <f>IF(C149="","",IF(K149=1,IFERROR(INDEX('Dziennik'!$I$4:$I$1200,MATCH(C149,'Dziennik'!$A$4:$A$1200,0)),""),IFERROR(INDEX($H$4:$H$1000,MATCH(INT(C149)&amp;"#"&amp;(K149-1),$L$4:$L$1000,0)),"")))</f>
        <v/>
      </c>
      <c r="G149" s="48" t="n"/>
      <c r="H149" s="82" t="n"/>
      <c r="I149" s="78" t="n"/>
      <c r="J149" s="48" t="n"/>
      <c r="K149" s="79">
        <f>IF(C149="","",COUNTIF($C$4:C149,C149))</f>
        <v/>
      </c>
      <c r="L149" s="79">
        <f>IF(C149="","",INT(C149)&amp;"#"&amp;K149)</f>
        <v/>
      </c>
      <c r="M149" s="79">
        <f>IF(C149="","",YEAR(C149)&amp;"-"&amp;TEXT(MONTH(C149),"00"))</f>
        <v/>
      </c>
    </row>
    <row r="150">
      <c r="A150" s="77" t="n"/>
      <c r="B150" s="78" t="n"/>
      <c r="C150" s="77" t="n"/>
      <c r="D150" s="79">
        <f>IF(C150="","",CHOOSE(WEEKDAY(C150,2),"pon","wt","śr","czw","pt","sob","ndz"))</f>
        <v/>
      </c>
      <c r="E150" s="80">
        <f>IF(C150="","",IF(K150=1,IFERROR(IF(INDEX('Dziennik'!$H$4:$H$1200,MATCH(C150,'Dziennik'!$A$4:$A$1200,0))="","(brak planu)",INDEX('Dziennik'!$H$4:$H$1200,MATCH(C150,'Dziennik'!$A$4:$A$1200,0))),"(dzień poza dziennikiem)"),IFERROR(INDEX($G$4:$G$1000,MATCH(INT(C150)&amp;"#"&amp;(K150-1),$L$4:$L$1000,0))&amp;"","")))</f>
        <v/>
      </c>
      <c r="F150" s="81">
        <f>IF(C150="","",IF(K150=1,IFERROR(INDEX('Dziennik'!$I$4:$I$1200,MATCH(C150,'Dziennik'!$A$4:$A$1200,0)),""),IFERROR(INDEX($H$4:$H$1000,MATCH(INT(C150)&amp;"#"&amp;(K150-1),$L$4:$L$1000,0)),"")))</f>
        <v/>
      </c>
      <c r="G150" s="48" t="n"/>
      <c r="H150" s="82" t="n"/>
      <c r="I150" s="78" t="n"/>
      <c r="J150" s="48" t="n"/>
      <c r="K150" s="79">
        <f>IF(C150="","",COUNTIF($C$4:C150,C150))</f>
        <v/>
      </c>
      <c r="L150" s="79">
        <f>IF(C150="","",INT(C150)&amp;"#"&amp;K150)</f>
        <v/>
      </c>
      <c r="M150" s="79">
        <f>IF(C150="","",YEAR(C150)&amp;"-"&amp;TEXT(MONTH(C150),"00"))</f>
        <v/>
      </c>
    </row>
    <row r="151">
      <c r="A151" s="77" t="n"/>
      <c r="B151" s="78" t="n"/>
      <c r="C151" s="77" t="n"/>
      <c r="D151" s="79">
        <f>IF(C151="","",CHOOSE(WEEKDAY(C151,2),"pon","wt","śr","czw","pt","sob","ndz"))</f>
        <v/>
      </c>
      <c r="E151" s="80">
        <f>IF(C151="","",IF(K151=1,IFERROR(IF(INDEX('Dziennik'!$H$4:$H$1200,MATCH(C151,'Dziennik'!$A$4:$A$1200,0))="","(brak planu)",INDEX('Dziennik'!$H$4:$H$1200,MATCH(C151,'Dziennik'!$A$4:$A$1200,0))),"(dzień poza dziennikiem)"),IFERROR(INDEX($G$4:$G$1000,MATCH(INT(C151)&amp;"#"&amp;(K151-1),$L$4:$L$1000,0))&amp;"","")))</f>
        <v/>
      </c>
      <c r="F151" s="81">
        <f>IF(C151="","",IF(K151=1,IFERROR(INDEX('Dziennik'!$I$4:$I$1200,MATCH(C151,'Dziennik'!$A$4:$A$1200,0)),""),IFERROR(INDEX($H$4:$H$1000,MATCH(INT(C151)&amp;"#"&amp;(K151-1),$L$4:$L$1000,0)),"")))</f>
        <v/>
      </c>
      <c r="G151" s="48" t="n"/>
      <c r="H151" s="82" t="n"/>
      <c r="I151" s="78" t="n"/>
      <c r="J151" s="48" t="n"/>
      <c r="K151" s="79">
        <f>IF(C151="","",COUNTIF($C$4:C151,C151))</f>
        <v/>
      </c>
      <c r="L151" s="79">
        <f>IF(C151="","",INT(C151)&amp;"#"&amp;K151)</f>
        <v/>
      </c>
      <c r="M151" s="79">
        <f>IF(C151="","",YEAR(C151)&amp;"-"&amp;TEXT(MONTH(C151),"00"))</f>
        <v/>
      </c>
    </row>
    <row r="152">
      <c r="A152" s="77" t="n"/>
      <c r="B152" s="78" t="n"/>
      <c r="C152" s="77" t="n"/>
      <c r="D152" s="79">
        <f>IF(C152="","",CHOOSE(WEEKDAY(C152,2),"pon","wt","śr","czw","pt","sob","ndz"))</f>
        <v/>
      </c>
      <c r="E152" s="80">
        <f>IF(C152="","",IF(K152=1,IFERROR(IF(INDEX('Dziennik'!$H$4:$H$1200,MATCH(C152,'Dziennik'!$A$4:$A$1200,0))="","(brak planu)",INDEX('Dziennik'!$H$4:$H$1200,MATCH(C152,'Dziennik'!$A$4:$A$1200,0))),"(dzień poza dziennikiem)"),IFERROR(INDEX($G$4:$G$1000,MATCH(INT(C152)&amp;"#"&amp;(K152-1),$L$4:$L$1000,0))&amp;"","")))</f>
        <v/>
      </c>
      <c r="F152" s="81">
        <f>IF(C152="","",IF(K152=1,IFERROR(INDEX('Dziennik'!$I$4:$I$1200,MATCH(C152,'Dziennik'!$A$4:$A$1200,0)),""),IFERROR(INDEX($H$4:$H$1000,MATCH(INT(C152)&amp;"#"&amp;(K152-1),$L$4:$L$1000,0)),"")))</f>
        <v/>
      </c>
      <c r="G152" s="48" t="n"/>
      <c r="H152" s="82" t="n"/>
      <c r="I152" s="78" t="n"/>
      <c r="J152" s="48" t="n"/>
      <c r="K152" s="79">
        <f>IF(C152="","",COUNTIF($C$4:C152,C152))</f>
        <v/>
      </c>
      <c r="L152" s="79">
        <f>IF(C152="","",INT(C152)&amp;"#"&amp;K152)</f>
        <v/>
      </c>
      <c r="M152" s="79">
        <f>IF(C152="","",YEAR(C152)&amp;"-"&amp;TEXT(MONTH(C152),"00"))</f>
        <v/>
      </c>
    </row>
    <row r="153">
      <c r="A153" s="77" t="n"/>
      <c r="B153" s="78" t="n"/>
      <c r="C153" s="77" t="n"/>
      <c r="D153" s="79">
        <f>IF(C153="","",CHOOSE(WEEKDAY(C153,2),"pon","wt","śr","czw","pt","sob","ndz"))</f>
        <v/>
      </c>
      <c r="E153" s="80">
        <f>IF(C153="","",IF(K153=1,IFERROR(IF(INDEX('Dziennik'!$H$4:$H$1200,MATCH(C153,'Dziennik'!$A$4:$A$1200,0))="","(brak planu)",INDEX('Dziennik'!$H$4:$H$1200,MATCH(C153,'Dziennik'!$A$4:$A$1200,0))),"(dzień poza dziennikiem)"),IFERROR(INDEX($G$4:$G$1000,MATCH(INT(C153)&amp;"#"&amp;(K153-1),$L$4:$L$1000,0))&amp;"","")))</f>
        <v/>
      </c>
      <c r="F153" s="81">
        <f>IF(C153="","",IF(K153=1,IFERROR(INDEX('Dziennik'!$I$4:$I$1200,MATCH(C153,'Dziennik'!$A$4:$A$1200,0)),""),IFERROR(INDEX($H$4:$H$1000,MATCH(INT(C153)&amp;"#"&amp;(K153-1),$L$4:$L$1000,0)),"")))</f>
        <v/>
      </c>
      <c r="G153" s="48" t="n"/>
      <c r="H153" s="82" t="n"/>
      <c r="I153" s="78" t="n"/>
      <c r="J153" s="48" t="n"/>
      <c r="K153" s="79">
        <f>IF(C153="","",COUNTIF($C$4:C153,C153))</f>
        <v/>
      </c>
      <c r="L153" s="79">
        <f>IF(C153="","",INT(C153)&amp;"#"&amp;K153)</f>
        <v/>
      </c>
      <c r="M153" s="79">
        <f>IF(C153="","",YEAR(C153)&amp;"-"&amp;TEXT(MONTH(C153),"00"))</f>
        <v/>
      </c>
    </row>
    <row r="154">
      <c r="A154" s="77" t="n"/>
      <c r="B154" s="78" t="n"/>
      <c r="C154" s="77" t="n"/>
      <c r="D154" s="79">
        <f>IF(C154="","",CHOOSE(WEEKDAY(C154,2),"pon","wt","śr","czw","pt","sob","ndz"))</f>
        <v/>
      </c>
      <c r="E154" s="80">
        <f>IF(C154="","",IF(K154=1,IFERROR(IF(INDEX('Dziennik'!$H$4:$H$1200,MATCH(C154,'Dziennik'!$A$4:$A$1200,0))="","(brak planu)",INDEX('Dziennik'!$H$4:$H$1200,MATCH(C154,'Dziennik'!$A$4:$A$1200,0))),"(dzień poza dziennikiem)"),IFERROR(INDEX($G$4:$G$1000,MATCH(INT(C154)&amp;"#"&amp;(K154-1),$L$4:$L$1000,0))&amp;"","")))</f>
        <v/>
      </c>
      <c r="F154" s="81">
        <f>IF(C154="","",IF(K154=1,IFERROR(INDEX('Dziennik'!$I$4:$I$1200,MATCH(C154,'Dziennik'!$A$4:$A$1200,0)),""),IFERROR(INDEX($H$4:$H$1000,MATCH(INT(C154)&amp;"#"&amp;(K154-1),$L$4:$L$1000,0)),"")))</f>
        <v/>
      </c>
      <c r="G154" s="48" t="n"/>
      <c r="H154" s="82" t="n"/>
      <c r="I154" s="78" t="n"/>
      <c r="J154" s="48" t="n"/>
      <c r="K154" s="79">
        <f>IF(C154="","",COUNTIF($C$4:C154,C154))</f>
        <v/>
      </c>
      <c r="L154" s="79">
        <f>IF(C154="","",INT(C154)&amp;"#"&amp;K154)</f>
        <v/>
      </c>
      <c r="M154" s="79">
        <f>IF(C154="","",YEAR(C154)&amp;"-"&amp;TEXT(MONTH(C154),"00"))</f>
        <v/>
      </c>
    </row>
    <row r="155">
      <c r="A155" s="77" t="n"/>
      <c r="B155" s="78" t="n"/>
      <c r="C155" s="77" t="n"/>
      <c r="D155" s="79">
        <f>IF(C155="","",CHOOSE(WEEKDAY(C155,2),"pon","wt","śr","czw","pt","sob","ndz"))</f>
        <v/>
      </c>
      <c r="E155" s="80">
        <f>IF(C155="","",IF(K155=1,IFERROR(IF(INDEX('Dziennik'!$H$4:$H$1200,MATCH(C155,'Dziennik'!$A$4:$A$1200,0))="","(brak planu)",INDEX('Dziennik'!$H$4:$H$1200,MATCH(C155,'Dziennik'!$A$4:$A$1200,0))),"(dzień poza dziennikiem)"),IFERROR(INDEX($G$4:$G$1000,MATCH(INT(C155)&amp;"#"&amp;(K155-1),$L$4:$L$1000,0))&amp;"","")))</f>
        <v/>
      </c>
      <c r="F155" s="81">
        <f>IF(C155="","",IF(K155=1,IFERROR(INDEX('Dziennik'!$I$4:$I$1200,MATCH(C155,'Dziennik'!$A$4:$A$1200,0)),""),IFERROR(INDEX($H$4:$H$1000,MATCH(INT(C155)&amp;"#"&amp;(K155-1),$L$4:$L$1000,0)),"")))</f>
        <v/>
      </c>
      <c r="G155" s="48" t="n"/>
      <c r="H155" s="82" t="n"/>
      <c r="I155" s="78" t="n"/>
      <c r="J155" s="48" t="n"/>
      <c r="K155" s="79">
        <f>IF(C155="","",COUNTIF($C$4:C155,C155))</f>
        <v/>
      </c>
      <c r="L155" s="79">
        <f>IF(C155="","",INT(C155)&amp;"#"&amp;K155)</f>
        <v/>
      </c>
      <c r="M155" s="79">
        <f>IF(C155="","",YEAR(C155)&amp;"-"&amp;TEXT(MONTH(C155),"00"))</f>
        <v/>
      </c>
    </row>
    <row r="156">
      <c r="A156" s="77" t="n"/>
      <c r="B156" s="78" t="n"/>
      <c r="C156" s="77" t="n"/>
      <c r="D156" s="79">
        <f>IF(C156="","",CHOOSE(WEEKDAY(C156,2),"pon","wt","śr","czw","pt","sob","ndz"))</f>
        <v/>
      </c>
      <c r="E156" s="80">
        <f>IF(C156="","",IF(K156=1,IFERROR(IF(INDEX('Dziennik'!$H$4:$H$1200,MATCH(C156,'Dziennik'!$A$4:$A$1200,0))="","(brak planu)",INDEX('Dziennik'!$H$4:$H$1200,MATCH(C156,'Dziennik'!$A$4:$A$1200,0))),"(dzień poza dziennikiem)"),IFERROR(INDEX($G$4:$G$1000,MATCH(INT(C156)&amp;"#"&amp;(K156-1),$L$4:$L$1000,0))&amp;"","")))</f>
        <v/>
      </c>
      <c r="F156" s="81">
        <f>IF(C156="","",IF(K156=1,IFERROR(INDEX('Dziennik'!$I$4:$I$1200,MATCH(C156,'Dziennik'!$A$4:$A$1200,0)),""),IFERROR(INDEX($H$4:$H$1000,MATCH(INT(C156)&amp;"#"&amp;(K156-1),$L$4:$L$1000,0)),"")))</f>
        <v/>
      </c>
      <c r="G156" s="48" t="n"/>
      <c r="H156" s="82" t="n"/>
      <c r="I156" s="78" t="n"/>
      <c r="J156" s="48" t="n"/>
      <c r="K156" s="79">
        <f>IF(C156="","",COUNTIF($C$4:C156,C156))</f>
        <v/>
      </c>
      <c r="L156" s="79">
        <f>IF(C156="","",INT(C156)&amp;"#"&amp;K156)</f>
        <v/>
      </c>
      <c r="M156" s="79">
        <f>IF(C156="","",YEAR(C156)&amp;"-"&amp;TEXT(MONTH(C156),"00"))</f>
        <v/>
      </c>
    </row>
    <row r="157">
      <c r="A157" s="77" t="n"/>
      <c r="B157" s="78" t="n"/>
      <c r="C157" s="77" t="n"/>
      <c r="D157" s="79">
        <f>IF(C157="","",CHOOSE(WEEKDAY(C157,2),"pon","wt","śr","czw","pt","sob","ndz"))</f>
        <v/>
      </c>
      <c r="E157" s="80">
        <f>IF(C157="","",IF(K157=1,IFERROR(IF(INDEX('Dziennik'!$H$4:$H$1200,MATCH(C157,'Dziennik'!$A$4:$A$1200,0))="","(brak planu)",INDEX('Dziennik'!$H$4:$H$1200,MATCH(C157,'Dziennik'!$A$4:$A$1200,0))),"(dzień poza dziennikiem)"),IFERROR(INDEX($G$4:$G$1000,MATCH(INT(C157)&amp;"#"&amp;(K157-1),$L$4:$L$1000,0))&amp;"","")))</f>
        <v/>
      </c>
      <c r="F157" s="81">
        <f>IF(C157="","",IF(K157=1,IFERROR(INDEX('Dziennik'!$I$4:$I$1200,MATCH(C157,'Dziennik'!$A$4:$A$1200,0)),""),IFERROR(INDEX($H$4:$H$1000,MATCH(INT(C157)&amp;"#"&amp;(K157-1),$L$4:$L$1000,0)),"")))</f>
        <v/>
      </c>
      <c r="G157" s="48" t="n"/>
      <c r="H157" s="82" t="n"/>
      <c r="I157" s="78" t="n"/>
      <c r="J157" s="48" t="n"/>
      <c r="K157" s="79">
        <f>IF(C157="","",COUNTIF($C$4:C157,C157))</f>
        <v/>
      </c>
      <c r="L157" s="79">
        <f>IF(C157="","",INT(C157)&amp;"#"&amp;K157)</f>
        <v/>
      </c>
      <c r="M157" s="79">
        <f>IF(C157="","",YEAR(C157)&amp;"-"&amp;TEXT(MONTH(C157),"00"))</f>
        <v/>
      </c>
    </row>
    <row r="158">
      <c r="A158" s="77" t="n"/>
      <c r="B158" s="78" t="n"/>
      <c r="C158" s="77" t="n"/>
      <c r="D158" s="79">
        <f>IF(C158="","",CHOOSE(WEEKDAY(C158,2),"pon","wt","śr","czw","pt","sob","ndz"))</f>
        <v/>
      </c>
      <c r="E158" s="80">
        <f>IF(C158="","",IF(K158=1,IFERROR(IF(INDEX('Dziennik'!$H$4:$H$1200,MATCH(C158,'Dziennik'!$A$4:$A$1200,0))="","(brak planu)",INDEX('Dziennik'!$H$4:$H$1200,MATCH(C158,'Dziennik'!$A$4:$A$1200,0))),"(dzień poza dziennikiem)"),IFERROR(INDEX($G$4:$G$1000,MATCH(INT(C158)&amp;"#"&amp;(K158-1),$L$4:$L$1000,0))&amp;"","")))</f>
        <v/>
      </c>
      <c r="F158" s="81">
        <f>IF(C158="","",IF(K158=1,IFERROR(INDEX('Dziennik'!$I$4:$I$1200,MATCH(C158,'Dziennik'!$A$4:$A$1200,0)),""),IFERROR(INDEX($H$4:$H$1000,MATCH(INT(C158)&amp;"#"&amp;(K158-1),$L$4:$L$1000,0)),"")))</f>
        <v/>
      </c>
      <c r="G158" s="48" t="n"/>
      <c r="H158" s="82" t="n"/>
      <c r="I158" s="78" t="n"/>
      <c r="J158" s="48" t="n"/>
      <c r="K158" s="79">
        <f>IF(C158="","",COUNTIF($C$4:C158,C158))</f>
        <v/>
      </c>
      <c r="L158" s="79">
        <f>IF(C158="","",INT(C158)&amp;"#"&amp;K158)</f>
        <v/>
      </c>
      <c r="M158" s="79">
        <f>IF(C158="","",YEAR(C158)&amp;"-"&amp;TEXT(MONTH(C158),"00"))</f>
        <v/>
      </c>
    </row>
    <row r="159">
      <c r="A159" s="77" t="n"/>
      <c r="B159" s="78" t="n"/>
      <c r="C159" s="77" t="n"/>
      <c r="D159" s="79">
        <f>IF(C159="","",CHOOSE(WEEKDAY(C159,2),"pon","wt","śr","czw","pt","sob","ndz"))</f>
        <v/>
      </c>
      <c r="E159" s="80">
        <f>IF(C159="","",IF(K159=1,IFERROR(IF(INDEX('Dziennik'!$H$4:$H$1200,MATCH(C159,'Dziennik'!$A$4:$A$1200,0))="","(brak planu)",INDEX('Dziennik'!$H$4:$H$1200,MATCH(C159,'Dziennik'!$A$4:$A$1200,0))),"(dzień poza dziennikiem)"),IFERROR(INDEX($G$4:$G$1000,MATCH(INT(C159)&amp;"#"&amp;(K159-1),$L$4:$L$1000,0))&amp;"","")))</f>
        <v/>
      </c>
      <c r="F159" s="81">
        <f>IF(C159="","",IF(K159=1,IFERROR(INDEX('Dziennik'!$I$4:$I$1200,MATCH(C159,'Dziennik'!$A$4:$A$1200,0)),""),IFERROR(INDEX($H$4:$H$1000,MATCH(INT(C159)&amp;"#"&amp;(K159-1),$L$4:$L$1000,0)),"")))</f>
        <v/>
      </c>
      <c r="G159" s="48" t="n"/>
      <c r="H159" s="82" t="n"/>
      <c r="I159" s="78" t="n"/>
      <c r="J159" s="48" t="n"/>
      <c r="K159" s="79">
        <f>IF(C159="","",COUNTIF($C$4:C159,C159))</f>
        <v/>
      </c>
      <c r="L159" s="79">
        <f>IF(C159="","",INT(C159)&amp;"#"&amp;K159)</f>
        <v/>
      </c>
      <c r="M159" s="79">
        <f>IF(C159="","",YEAR(C159)&amp;"-"&amp;TEXT(MONTH(C159),"00"))</f>
        <v/>
      </c>
    </row>
    <row r="160">
      <c r="A160" s="77" t="n"/>
      <c r="B160" s="78" t="n"/>
      <c r="C160" s="77" t="n"/>
      <c r="D160" s="79">
        <f>IF(C160="","",CHOOSE(WEEKDAY(C160,2),"pon","wt","śr","czw","pt","sob","ndz"))</f>
        <v/>
      </c>
      <c r="E160" s="80">
        <f>IF(C160="","",IF(K160=1,IFERROR(IF(INDEX('Dziennik'!$H$4:$H$1200,MATCH(C160,'Dziennik'!$A$4:$A$1200,0))="","(brak planu)",INDEX('Dziennik'!$H$4:$H$1200,MATCH(C160,'Dziennik'!$A$4:$A$1200,0))),"(dzień poza dziennikiem)"),IFERROR(INDEX($G$4:$G$1000,MATCH(INT(C160)&amp;"#"&amp;(K160-1),$L$4:$L$1000,0))&amp;"","")))</f>
        <v/>
      </c>
      <c r="F160" s="81">
        <f>IF(C160="","",IF(K160=1,IFERROR(INDEX('Dziennik'!$I$4:$I$1200,MATCH(C160,'Dziennik'!$A$4:$A$1200,0)),""),IFERROR(INDEX($H$4:$H$1000,MATCH(INT(C160)&amp;"#"&amp;(K160-1),$L$4:$L$1000,0)),"")))</f>
        <v/>
      </c>
      <c r="G160" s="48" t="n"/>
      <c r="H160" s="82" t="n"/>
      <c r="I160" s="78" t="n"/>
      <c r="J160" s="48" t="n"/>
      <c r="K160" s="79">
        <f>IF(C160="","",COUNTIF($C$4:C160,C160))</f>
        <v/>
      </c>
      <c r="L160" s="79">
        <f>IF(C160="","",INT(C160)&amp;"#"&amp;K160)</f>
        <v/>
      </c>
      <c r="M160" s="79">
        <f>IF(C160="","",YEAR(C160)&amp;"-"&amp;TEXT(MONTH(C160),"00"))</f>
        <v/>
      </c>
    </row>
    <row r="161">
      <c r="A161" s="77" t="n"/>
      <c r="B161" s="78" t="n"/>
      <c r="C161" s="77" t="n"/>
      <c r="D161" s="79">
        <f>IF(C161="","",CHOOSE(WEEKDAY(C161,2),"pon","wt","śr","czw","pt","sob","ndz"))</f>
        <v/>
      </c>
      <c r="E161" s="80">
        <f>IF(C161="","",IF(K161=1,IFERROR(IF(INDEX('Dziennik'!$H$4:$H$1200,MATCH(C161,'Dziennik'!$A$4:$A$1200,0))="","(brak planu)",INDEX('Dziennik'!$H$4:$H$1200,MATCH(C161,'Dziennik'!$A$4:$A$1200,0))),"(dzień poza dziennikiem)"),IFERROR(INDEX($G$4:$G$1000,MATCH(INT(C161)&amp;"#"&amp;(K161-1),$L$4:$L$1000,0))&amp;"","")))</f>
        <v/>
      </c>
      <c r="F161" s="81">
        <f>IF(C161="","",IF(K161=1,IFERROR(INDEX('Dziennik'!$I$4:$I$1200,MATCH(C161,'Dziennik'!$A$4:$A$1200,0)),""),IFERROR(INDEX($H$4:$H$1000,MATCH(INT(C161)&amp;"#"&amp;(K161-1),$L$4:$L$1000,0)),"")))</f>
        <v/>
      </c>
      <c r="G161" s="48" t="n"/>
      <c r="H161" s="82" t="n"/>
      <c r="I161" s="78" t="n"/>
      <c r="J161" s="48" t="n"/>
      <c r="K161" s="79">
        <f>IF(C161="","",COUNTIF($C$4:C161,C161))</f>
        <v/>
      </c>
      <c r="L161" s="79">
        <f>IF(C161="","",INT(C161)&amp;"#"&amp;K161)</f>
        <v/>
      </c>
      <c r="M161" s="79">
        <f>IF(C161="","",YEAR(C161)&amp;"-"&amp;TEXT(MONTH(C161),"00"))</f>
        <v/>
      </c>
    </row>
    <row r="162">
      <c r="A162" s="77" t="n"/>
      <c r="B162" s="78" t="n"/>
      <c r="C162" s="77" t="n"/>
      <c r="D162" s="79">
        <f>IF(C162="","",CHOOSE(WEEKDAY(C162,2),"pon","wt","śr","czw","pt","sob","ndz"))</f>
        <v/>
      </c>
      <c r="E162" s="80">
        <f>IF(C162="","",IF(K162=1,IFERROR(IF(INDEX('Dziennik'!$H$4:$H$1200,MATCH(C162,'Dziennik'!$A$4:$A$1200,0))="","(brak planu)",INDEX('Dziennik'!$H$4:$H$1200,MATCH(C162,'Dziennik'!$A$4:$A$1200,0))),"(dzień poza dziennikiem)"),IFERROR(INDEX($G$4:$G$1000,MATCH(INT(C162)&amp;"#"&amp;(K162-1),$L$4:$L$1000,0))&amp;"","")))</f>
        <v/>
      </c>
      <c r="F162" s="81">
        <f>IF(C162="","",IF(K162=1,IFERROR(INDEX('Dziennik'!$I$4:$I$1200,MATCH(C162,'Dziennik'!$A$4:$A$1200,0)),""),IFERROR(INDEX($H$4:$H$1000,MATCH(INT(C162)&amp;"#"&amp;(K162-1),$L$4:$L$1000,0)),"")))</f>
        <v/>
      </c>
      <c r="G162" s="48" t="n"/>
      <c r="H162" s="82" t="n"/>
      <c r="I162" s="78" t="n"/>
      <c r="J162" s="48" t="n"/>
      <c r="K162" s="79">
        <f>IF(C162="","",COUNTIF($C$4:C162,C162))</f>
        <v/>
      </c>
      <c r="L162" s="79">
        <f>IF(C162="","",INT(C162)&amp;"#"&amp;K162)</f>
        <v/>
      </c>
      <c r="M162" s="79">
        <f>IF(C162="","",YEAR(C162)&amp;"-"&amp;TEXT(MONTH(C162),"00"))</f>
        <v/>
      </c>
    </row>
    <row r="163">
      <c r="A163" s="77" t="n"/>
      <c r="B163" s="78" t="n"/>
      <c r="C163" s="77" t="n"/>
      <c r="D163" s="79">
        <f>IF(C163="","",CHOOSE(WEEKDAY(C163,2),"pon","wt","śr","czw","pt","sob","ndz"))</f>
        <v/>
      </c>
      <c r="E163" s="80">
        <f>IF(C163="","",IF(K163=1,IFERROR(IF(INDEX('Dziennik'!$H$4:$H$1200,MATCH(C163,'Dziennik'!$A$4:$A$1200,0))="","(brak planu)",INDEX('Dziennik'!$H$4:$H$1200,MATCH(C163,'Dziennik'!$A$4:$A$1200,0))),"(dzień poza dziennikiem)"),IFERROR(INDEX($G$4:$G$1000,MATCH(INT(C163)&amp;"#"&amp;(K163-1),$L$4:$L$1000,0))&amp;"","")))</f>
        <v/>
      </c>
      <c r="F163" s="81">
        <f>IF(C163="","",IF(K163=1,IFERROR(INDEX('Dziennik'!$I$4:$I$1200,MATCH(C163,'Dziennik'!$A$4:$A$1200,0)),""),IFERROR(INDEX($H$4:$H$1000,MATCH(INT(C163)&amp;"#"&amp;(K163-1),$L$4:$L$1000,0)),"")))</f>
        <v/>
      </c>
      <c r="G163" s="48" t="n"/>
      <c r="H163" s="82" t="n"/>
      <c r="I163" s="78" t="n"/>
      <c r="J163" s="48" t="n"/>
      <c r="K163" s="79">
        <f>IF(C163="","",COUNTIF($C$4:C163,C163))</f>
        <v/>
      </c>
      <c r="L163" s="79">
        <f>IF(C163="","",INT(C163)&amp;"#"&amp;K163)</f>
        <v/>
      </c>
      <c r="M163" s="79">
        <f>IF(C163="","",YEAR(C163)&amp;"-"&amp;TEXT(MONTH(C163),"00"))</f>
        <v/>
      </c>
    </row>
    <row r="164">
      <c r="A164" s="77" t="n"/>
      <c r="B164" s="78" t="n"/>
      <c r="C164" s="77" t="n"/>
      <c r="D164" s="79">
        <f>IF(C164="","",CHOOSE(WEEKDAY(C164,2),"pon","wt","śr","czw","pt","sob","ndz"))</f>
        <v/>
      </c>
      <c r="E164" s="80">
        <f>IF(C164="","",IF(K164=1,IFERROR(IF(INDEX('Dziennik'!$H$4:$H$1200,MATCH(C164,'Dziennik'!$A$4:$A$1200,0))="","(brak planu)",INDEX('Dziennik'!$H$4:$H$1200,MATCH(C164,'Dziennik'!$A$4:$A$1200,0))),"(dzień poza dziennikiem)"),IFERROR(INDEX($G$4:$G$1000,MATCH(INT(C164)&amp;"#"&amp;(K164-1),$L$4:$L$1000,0))&amp;"","")))</f>
        <v/>
      </c>
      <c r="F164" s="81">
        <f>IF(C164="","",IF(K164=1,IFERROR(INDEX('Dziennik'!$I$4:$I$1200,MATCH(C164,'Dziennik'!$A$4:$A$1200,0)),""),IFERROR(INDEX($H$4:$H$1000,MATCH(INT(C164)&amp;"#"&amp;(K164-1),$L$4:$L$1000,0)),"")))</f>
        <v/>
      </c>
      <c r="G164" s="48" t="n"/>
      <c r="H164" s="82" t="n"/>
      <c r="I164" s="78" t="n"/>
      <c r="J164" s="48" t="n"/>
      <c r="K164" s="79">
        <f>IF(C164="","",COUNTIF($C$4:C164,C164))</f>
        <v/>
      </c>
      <c r="L164" s="79">
        <f>IF(C164="","",INT(C164)&amp;"#"&amp;K164)</f>
        <v/>
      </c>
      <c r="M164" s="79">
        <f>IF(C164="","",YEAR(C164)&amp;"-"&amp;TEXT(MONTH(C164),"00"))</f>
        <v/>
      </c>
    </row>
    <row r="165">
      <c r="A165" s="77" t="n"/>
      <c r="B165" s="78" t="n"/>
      <c r="C165" s="77" t="n"/>
      <c r="D165" s="79">
        <f>IF(C165="","",CHOOSE(WEEKDAY(C165,2),"pon","wt","śr","czw","pt","sob","ndz"))</f>
        <v/>
      </c>
      <c r="E165" s="80">
        <f>IF(C165="","",IF(K165=1,IFERROR(IF(INDEX('Dziennik'!$H$4:$H$1200,MATCH(C165,'Dziennik'!$A$4:$A$1200,0))="","(brak planu)",INDEX('Dziennik'!$H$4:$H$1200,MATCH(C165,'Dziennik'!$A$4:$A$1200,0))),"(dzień poza dziennikiem)"),IFERROR(INDEX($G$4:$G$1000,MATCH(INT(C165)&amp;"#"&amp;(K165-1),$L$4:$L$1000,0))&amp;"","")))</f>
        <v/>
      </c>
      <c r="F165" s="81">
        <f>IF(C165="","",IF(K165=1,IFERROR(INDEX('Dziennik'!$I$4:$I$1200,MATCH(C165,'Dziennik'!$A$4:$A$1200,0)),""),IFERROR(INDEX($H$4:$H$1000,MATCH(INT(C165)&amp;"#"&amp;(K165-1),$L$4:$L$1000,0)),"")))</f>
        <v/>
      </c>
      <c r="G165" s="48" t="n"/>
      <c r="H165" s="82" t="n"/>
      <c r="I165" s="78" t="n"/>
      <c r="J165" s="48" t="n"/>
      <c r="K165" s="79">
        <f>IF(C165="","",COUNTIF($C$4:C165,C165))</f>
        <v/>
      </c>
      <c r="L165" s="79">
        <f>IF(C165="","",INT(C165)&amp;"#"&amp;K165)</f>
        <v/>
      </c>
      <c r="M165" s="79">
        <f>IF(C165="","",YEAR(C165)&amp;"-"&amp;TEXT(MONTH(C165),"00"))</f>
        <v/>
      </c>
    </row>
    <row r="166">
      <c r="A166" s="77" t="n"/>
      <c r="B166" s="78" t="n"/>
      <c r="C166" s="77" t="n"/>
      <c r="D166" s="79">
        <f>IF(C166="","",CHOOSE(WEEKDAY(C166,2),"pon","wt","śr","czw","pt","sob","ndz"))</f>
        <v/>
      </c>
      <c r="E166" s="80">
        <f>IF(C166="","",IF(K166=1,IFERROR(IF(INDEX('Dziennik'!$H$4:$H$1200,MATCH(C166,'Dziennik'!$A$4:$A$1200,0))="","(brak planu)",INDEX('Dziennik'!$H$4:$H$1200,MATCH(C166,'Dziennik'!$A$4:$A$1200,0))),"(dzień poza dziennikiem)"),IFERROR(INDEX($G$4:$G$1000,MATCH(INT(C166)&amp;"#"&amp;(K166-1),$L$4:$L$1000,0))&amp;"","")))</f>
        <v/>
      </c>
      <c r="F166" s="81">
        <f>IF(C166="","",IF(K166=1,IFERROR(INDEX('Dziennik'!$I$4:$I$1200,MATCH(C166,'Dziennik'!$A$4:$A$1200,0)),""),IFERROR(INDEX($H$4:$H$1000,MATCH(INT(C166)&amp;"#"&amp;(K166-1),$L$4:$L$1000,0)),"")))</f>
        <v/>
      </c>
      <c r="G166" s="48" t="n"/>
      <c r="H166" s="82" t="n"/>
      <c r="I166" s="78" t="n"/>
      <c r="J166" s="48" t="n"/>
      <c r="K166" s="79">
        <f>IF(C166="","",COUNTIF($C$4:C166,C166))</f>
        <v/>
      </c>
      <c r="L166" s="79">
        <f>IF(C166="","",INT(C166)&amp;"#"&amp;K166)</f>
        <v/>
      </c>
      <c r="M166" s="79">
        <f>IF(C166="","",YEAR(C166)&amp;"-"&amp;TEXT(MONTH(C166),"00"))</f>
        <v/>
      </c>
    </row>
    <row r="167">
      <c r="A167" s="77" t="n"/>
      <c r="B167" s="78" t="n"/>
      <c r="C167" s="77" t="n"/>
      <c r="D167" s="79">
        <f>IF(C167="","",CHOOSE(WEEKDAY(C167,2),"pon","wt","śr","czw","pt","sob","ndz"))</f>
        <v/>
      </c>
      <c r="E167" s="80">
        <f>IF(C167="","",IF(K167=1,IFERROR(IF(INDEX('Dziennik'!$H$4:$H$1200,MATCH(C167,'Dziennik'!$A$4:$A$1200,0))="","(brak planu)",INDEX('Dziennik'!$H$4:$H$1200,MATCH(C167,'Dziennik'!$A$4:$A$1200,0))),"(dzień poza dziennikiem)"),IFERROR(INDEX($G$4:$G$1000,MATCH(INT(C167)&amp;"#"&amp;(K167-1),$L$4:$L$1000,0))&amp;"","")))</f>
        <v/>
      </c>
      <c r="F167" s="81">
        <f>IF(C167="","",IF(K167=1,IFERROR(INDEX('Dziennik'!$I$4:$I$1200,MATCH(C167,'Dziennik'!$A$4:$A$1200,0)),""),IFERROR(INDEX($H$4:$H$1000,MATCH(INT(C167)&amp;"#"&amp;(K167-1),$L$4:$L$1000,0)),"")))</f>
        <v/>
      </c>
      <c r="G167" s="48" t="n"/>
      <c r="H167" s="82" t="n"/>
      <c r="I167" s="78" t="n"/>
      <c r="J167" s="48" t="n"/>
      <c r="K167" s="79">
        <f>IF(C167="","",COUNTIF($C$4:C167,C167))</f>
        <v/>
      </c>
      <c r="L167" s="79">
        <f>IF(C167="","",INT(C167)&amp;"#"&amp;K167)</f>
        <v/>
      </c>
      <c r="M167" s="79">
        <f>IF(C167="","",YEAR(C167)&amp;"-"&amp;TEXT(MONTH(C167),"00"))</f>
        <v/>
      </c>
    </row>
    <row r="168">
      <c r="A168" s="77" t="n"/>
      <c r="B168" s="78" t="n"/>
      <c r="C168" s="77" t="n"/>
      <c r="D168" s="79">
        <f>IF(C168="","",CHOOSE(WEEKDAY(C168,2),"pon","wt","śr","czw","pt","sob","ndz"))</f>
        <v/>
      </c>
      <c r="E168" s="80">
        <f>IF(C168="","",IF(K168=1,IFERROR(IF(INDEX('Dziennik'!$H$4:$H$1200,MATCH(C168,'Dziennik'!$A$4:$A$1200,0))="","(brak planu)",INDEX('Dziennik'!$H$4:$H$1200,MATCH(C168,'Dziennik'!$A$4:$A$1200,0))),"(dzień poza dziennikiem)"),IFERROR(INDEX($G$4:$G$1000,MATCH(INT(C168)&amp;"#"&amp;(K168-1),$L$4:$L$1000,0))&amp;"","")))</f>
        <v/>
      </c>
      <c r="F168" s="81">
        <f>IF(C168="","",IF(K168=1,IFERROR(INDEX('Dziennik'!$I$4:$I$1200,MATCH(C168,'Dziennik'!$A$4:$A$1200,0)),""),IFERROR(INDEX($H$4:$H$1000,MATCH(INT(C168)&amp;"#"&amp;(K168-1),$L$4:$L$1000,0)),"")))</f>
        <v/>
      </c>
      <c r="G168" s="48" t="n"/>
      <c r="H168" s="82" t="n"/>
      <c r="I168" s="78" t="n"/>
      <c r="J168" s="48" t="n"/>
      <c r="K168" s="79">
        <f>IF(C168="","",COUNTIF($C$4:C168,C168))</f>
        <v/>
      </c>
      <c r="L168" s="79">
        <f>IF(C168="","",INT(C168)&amp;"#"&amp;K168)</f>
        <v/>
      </c>
      <c r="M168" s="79">
        <f>IF(C168="","",YEAR(C168)&amp;"-"&amp;TEXT(MONTH(C168),"00"))</f>
        <v/>
      </c>
    </row>
    <row r="169">
      <c r="A169" s="77" t="n"/>
      <c r="B169" s="78" t="n"/>
      <c r="C169" s="77" t="n"/>
      <c r="D169" s="79">
        <f>IF(C169="","",CHOOSE(WEEKDAY(C169,2),"pon","wt","śr","czw","pt","sob","ndz"))</f>
        <v/>
      </c>
      <c r="E169" s="80">
        <f>IF(C169="","",IF(K169=1,IFERROR(IF(INDEX('Dziennik'!$H$4:$H$1200,MATCH(C169,'Dziennik'!$A$4:$A$1200,0))="","(brak planu)",INDEX('Dziennik'!$H$4:$H$1200,MATCH(C169,'Dziennik'!$A$4:$A$1200,0))),"(dzień poza dziennikiem)"),IFERROR(INDEX($G$4:$G$1000,MATCH(INT(C169)&amp;"#"&amp;(K169-1),$L$4:$L$1000,0))&amp;"","")))</f>
        <v/>
      </c>
      <c r="F169" s="81">
        <f>IF(C169="","",IF(K169=1,IFERROR(INDEX('Dziennik'!$I$4:$I$1200,MATCH(C169,'Dziennik'!$A$4:$A$1200,0)),""),IFERROR(INDEX($H$4:$H$1000,MATCH(INT(C169)&amp;"#"&amp;(K169-1),$L$4:$L$1000,0)),"")))</f>
        <v/>
      </c>
      <c r="G169" s="48" t="n"/>
      <c r="H169" s="82" t="n"/>
      <c r="I169" s="78" t="n"/>
      <c r="J169" s="48" t="n"/>
      <c r="K169" s="79">
        <f>IF(C169="","",COUNTIF($C$4:C169,C169))</f>
        <v/>
      </c>
      <c r="L169" s="79">
        <f>IF(C169="","",INT(C169)&amp;"#"&amp;K169)</f>
        <v/>
      </c>
      <c r="M169" s="79">
        <f>IF(C169="","",YEAR(C169)&amp;"-"&amp;TEXT(MONTH(C169),"00"))</f>
        <v/>
      </c>
    </row>
    <row r="170">
      <c r="A170" s="77" t="n"/>
      <c r="B170" s="78" t="n"/>
      <c r="C170" s="77" t="n"/>
      <c r="D170" s="79">
        <f>IF(C170="","",CHOOSE(WEEKDAY(C170,2),"pon","wt","śr","czw","pt","sob","ndz"))</f>
        <v/>
      </c>
      <c r="E170" s="80">
        <f>IF(C170="","",IF(K170=1,IFERROR(IF(INDEX('Dziennik'!$H$4:$H$1200,MATCH(C170,'Dziennik'!$A$4:$A$1200,0))="","(brak planu)",INDEX('Dziennik'!$H$4:$H$1200,MATCH(C170,'Dziennik'!$A$4:$A$1200,0))),"(dzień poza dziennikiem)"),IFERROR(INDEX($G$4:$G$1000,MATCH(INT(C170)&amp;"#"&amp;(K170-1),$L$4:$L$1000,0))&amp;"","")))</f>
        <v/>
      </c>
      <c r="F170" s="81">
        <f>IF(C170="","",IF(K170=1,IFERROR(INDEX('Dziennik'!$I$4:$I$1200,MATCH(C170,'Dziennik'!$A$4:$A$1200,0)),""),IFERROR(INDEX($H$4:$H$1000,MATCH(INT(C170)&amp;"#"&amp;(K170-1),$L$4:$L$1000,0)),"")))</f>
        <v/>
      </c>
      <c r="G170" s="48" t="n"/>
      <c r="H170" s="82" t="n"/>
      <c r="I170" s="78" t="n"/>
      <c r="J170" s="48" t="n"/>
      <c r="K170" s="79">
        <f>IF(C170="","",COUNTIF($C$4:C170,C170))</f>
        <v/>
      </c>
      <c r="L170" s="79">
        <f>IF(C170="","",INT(C170)&amp;"#"&amp;K170)</f>
        <v/>
      </c>
      <c r="M170" s="79">
        <f>IF(C170="","",YEAR(C170)&amp;"-"&amp;TEXT(MONTH(C170),"00"))</f>
        <v/>
      </c>
    </row>
    <row r="171">
      <c r="A171" s="77" t="n"/>
      <c r="B171" s="78" t="n"/>
      <c r="C171" s="77" t="n"/>
      <c r="D171" s="79">
        <f>IF(C171="","",CHOOSE(WEEKDAY(C171,2),"pon","wt","śr","czw","pt","sob","ndz"))</f>
        <v/>
      </c>
      <c r="E171" s="80">
        <f>IF(C171="","",IF(K171=1,IFERROR(IF(INDEX('Dziennik'!$H$4:$H$1200,MATCH(C171,'Dziennik'!$A$4:$A$1200,0))="","(brak planu)",INDEX('Dziennik'!$H$4:$H$1200,MATCH(C171,'Dziennik'!$A$4:$A$1200,0))),"(dzień poza dziennikiem)"),IFERROR(INDEX($G$4:$G$1000,MATCH(INT(C171)&amp;"#"&amp;(K171-1),$L$4:$L$1000,0))&amp;"","")))</f>
        <v/>
      </c>
      <c r="F171" s="81">
        <f>IF(C171="","",IF(K171=1,IFERROR(INDEX('Dziennik'!$I$4:$I$1200,MATCH(C171,'Dziennik'!$A$4:$A$1200,0)),""),IFERROR(INDEX($H$4:$H$1000,MATCH(INT(C171)&amp;"#"&amp;(K171-1),$L$4:$L$1000,0)),"")))</f>
        <v/>
      </c>
      <c r="G171" s="48" t="n"/>
      <c r="H171" s="82" t="n"/>
      <c r="I171" s="78" t="n"/>
      <c r="J171" s="48" t="n"/>
      <c r="K171" s="79">
        <f>IF(C171="","",COUNTIF($C$4:C171,C171))</f>
        <v/>
      </c>
      <c r="L171" s="79">
        <f>IF(C171="","",INT(C171)&amp;"#"&amp;K171)</f>
        <v/>
      </c>
      <c r="M171" s="79">
        <f>IF(C171="","",YEAR(C171)&amp;"-"&amp;TEXT(MONTH(C171),"00"))</f>
        <v/>
      </c>
    </row>
    <row r="172">
      <c r="A172" s="77" t="n"/>
      <c r="B172" s="78" t="n"/>
      <c r="C172" s="77" t="n"/>
      <c r="D172" s="79">
        <f>IF(C172="","",CHOOSE(WEEKDAY(C172,2),"pon","wt","śr","czw","pt","sob","ndz"))</f>
        <v/>
      </c>
      <c r="E172" s="80">
        <f>IF(C172="","",IF(K172=1,IFERROR(IF(INDEX('Dziennik'!$H$4:$H$1200,MATCH(C172,'Dziennik'!$A$4:$A$1200,0))="","(brak planu)",INDEX('Dziennik'!$H$4:$H$1200,MATCH(C172,'Dziennik'!$A$4:$A$1200,0))),"(dzień poza dziennikiem)"),IFERROR(INDEX($G$4:$G$1000,MATCH(INT(C172)&amp;"#"&amp;(K172-1),$L$4:$L$1000,0))&amp;"","")))</f>
        <v/>
      </c>
      <c r="F172" s="81">
        <f>IF(C172="","",IF(K172=1,IFERROR(INDEX('Dziennik'!$I$4:$I$1200,MATCH(C172,'Dziennik'!$A$4:$A$1200,0)),""),IFERROR(INDEX($H$4:$H$1000,MATCH(INT(C172)&amp;"#"&amp;(K172-1),$L$4:$L$1000,0)),"")))</f>
        <v/>
      </c>
      <c r="G172" s="48" t="n"/>
      <c r="H172" s="82" t="n"/>
      <c r="I172" s="78" t="n"/>
      <c r="J172" s="48" t="n"/>
      <c r="K172" s="79">
        <f>IF(C172="","",COUNTIF($C$4:C172,C172))</f>
        <v/>
      </c>
      <c r="L172" s="79">
        <f>IF(C172="","",INT(C172)&amp;"#"&amp;K172)</f>
        <v/>
      </c>
      <c r="M172" s="79">
        <f>IF(C172="","",YEAR(C172)&amp;"-"&amp;TEXT(MONTH(C172),"00"))</f>
        <v/>
      </c>
    </row>
    <row r="173">
      <c r="A173" s="77" t="n"/>
      <c r="B173" s="78" t="n"/>
      <c r="C173" s="77" t="n"/>
      <c r="D173" s="79">
        <f>IF(C173="","",CHOOSE(WEEKDAY(C173,2),"pon","wt","śr","czw","pt","sob","ndz"))</f>
        <v/>
      </c>
      <c r="E173" s="80">
        <f>IF(C173="","",IF(K173=1,IFERROR(IF(INDEX('Dziennik'!$H$4:$H$1200,MATCH(C173,'Dziennik'!$A$4:$A$1200,0))="","(brak planu)",INDEX('Dziennik'!$H$4:$H$1200,MATCH(C173,'Dziennik'!$A$4:$A$1200,0))),"(dzień poza dziennikiem)"),IFERROR(INDEX($G$4:$G$1000,MATCH(INT(C173)&amp;"#"&amp;(K173-1),$L$4:$L$1000,0))&amp;"","")))</f>
        <v/>
      </c>
      <c r="F173" s="81">
        <f>IF(C173="","",IF(K173=1,IFERROR(INDEX('Dziennik'!$I$4:$I$1200,MATCH(C173,'Dziennik'!$A$4:$A$1200,0)),""),IFERROR(INDEX($H$4:$H$1000,MATCH(INT(C173)&amp;"#"&amp;(K173-1),$L$4:$L$1000,0)),"")))</f>
        <v/>
      </c>
      <c r="G173" s="48" t="n"/>
      <c r="H173" s="82" t="n"/>
      <c r="I173" s="78" t="n"/>
      <c r="J173" s="48" t="n"/>
      <c r="K173" s="79">
        <f>IF(C173="","",COUNTIF($C$4:C173,C173))</f>
        <v/>
      </c>
      <c r="L173" s="79">
        <f>IF(C173="","",INT(C173)&amp;"#"&amp;K173)</f>
        <v/>
      </c>
      <c r="M173" s="79">
        <f>IF(C173="","",YEAR(C173)&amp;"-"&amp;TEXT(MONTH(C173),"00"))</f>
        <v/>
      </c>
    </row>
    <row r="174">
      <c r="A174" s="77" t="n"/>
      <c r="B174" s="78" t="n"/>
      <c r="C174" s="77" t="n"/>
      <c r="D174" s="79">
        <f>IF(C174="","",CHOOSE(WEEKDAY(C174,2),"pon","wt","śr","czw","pt","sob","ndz"))</f>
        <v/>
      </c>
      <c r="E174" s="80">
        <f>IF(C174="","",IF(K174=1,IFERROR(IF(INDEX('Dziennik'!$H$4:$H$1200,MATCH(C174,'Dziennik'!$A$4:$A$1200,0))="","(brak planu)",INDEX('Dziennik'!$H$4:$H$1200,MATCH(C174,'Dziennik'!$A$4:$A$1200,0))),"(dzień poza dziennikiem)"),IFERROR(INDEX($G$4:$G$1000,MATCH(INT(C174)&amp;"#"&amp;(K174-1),$L$4:$L$1000,0))&amp;"","")))</f>
        <v/>
      </c>
      <c r="F174" s="81">
        <f>IF(C174="","",IF(K174=1,IFERROR(INDEX('Dziennik'!$I$4:$I$1200,MATCH(C174,'Dziennik'!$A$4:$A$1200,0)),""),IFERROR(INDEX($H$4:$H$1000,MATCH(INT(C174)&amp;"#"&amp;(K174-1),$L$4:$L$1000,0)),"")))</f>
        <v/>
      </c>
      <c r="G174" s="48" t="n"/>
      <c r="H174" s="82" t="n"/>
      <c r="I174" s="78" t="n"/>
      <c r="J174" s="48" t="n"/>
      <c r="K174" s="79">
        <f>IF(C174="","",COUNTIF($C$4:C174,C174))</f>
        <v/>
      </c>
      <c r="L174" s="79">
        <f>IF(C174="","",INT(C174)&amp;"#"&amp;K174)</f>
        <v/>
      </c>
      <c r="M174" s="79">
        <f>IF(C174="","",YEAR(C174)&amp;"-"&amp;TEXT(MONTH(C174),"00"))</f>
        <v/>
      </c>
    </row>
    <row r="175">
      <c r="A175" s="77" t="n"/>
      <c r="B175" s="78" t="n"/>
      <c r="C175" s="77" t="n"/>
      <c r="D175" s="79">
        <f>IF(C175="","",CHOOSE(WEEKDAY(C175,2),"pon","wt","śr","czw","pt","sob","ndz"))</f>
        <v/>
      </c>
      <c r="E175" s="80">
        <f>IF(C175="","",IF(K175=1,IFERROR(IF(INDEX('Dziennik'!$H$4:$H$1200,MATCH(C175,'Dziennik'!$A$4:$A$1200,0))="","(brak planu)",INDEX('Dziennik'!$H$4:$H$1200,MATCH(C175,'Dziennik'!$A$4:$A$1200,0))),"(dzień poza dziennikiem)"),IFERROR(INDEX($G$4:$G$1000,MATCH(INT(C175)&amp;"#"&amp;(K175-1),$L$4:$L$1000,0))&amp;"","")))</f>
        <v/>
      </c>
      <c r="F175" s="81">
        <f>IF(C175="","",IF(K175=1,IFERROR(INDEX('Dziennik'!$I$4:$I$1200,MATCH(C175,'Dziennik'!$A$4:$A$1200,0)),""),IFERROR(INDEX($H$4:$H$1000,MATCH(INT(C175)&amp;"#"&amp;(K175-1),$L$4:$L$1000,0)),"")))</f>
        <v/>
      </c>
      <c r="G175" s="48" t="n"/>
      <c r="H175" s="82" t="n"/>
      <c r="I175" s="78" t="n"/>
      <c r="J175" s="48" t="n"/>
      <c r="K175" s="79">
        <f>IF(C175="","",COUNTIF($C$4:C175,C175))</f>
        <v/>
      </c>
      <c r="L175" s="79">
        <f>IF(C175="","",INT(C175)&amp;"#"&amp;K175)</f>
        <v/>
      </c>
      <c r="M175" s="79">
        <f>IF(C175="","",YEAR(C175)&amp;"-"&amp;TEXT(MONTH(C175),"00"))</f>
        <v/>
      </c>
    </row>
    <row r="176">
      <c r="A176" s="77" t="n"/>
      <c r="B176" s="78" t="n"/>
      <c r="C176" s="77" t="n"/>
      <c r="D176" s="79">
        <f>IF(C176="","",CHOOSE(WEEKDAY(C176,2),"pon","wt","śr","czw","pt","sob","ndz"))</f>
        <v/>
      </c>
      <c r="E176" s="80">
        <f>IF(C176="","",IF(K176=1,IFERROR(IF(INDEX('Dziennik'!$H$4:$H$1200,MATCH(C176,'Dziennik'!$A$4:$A$1200,0))="","(brak planu)",INDEX('Dziennik'!$H$4:$H$1200,MATCH(C176,'Dziennik'!$A$4:$A$1200,0))),"(dzień poza dziennikiem)"),IFERROR(INDEX($G$4:$G$1000,MATCH(INT(C176)&amp;"#"&amp;(K176-1),$L$4:$L$1000,0))&amp;"","")))</f>
        <v/>
      </c>
      <c r="F176" s="81">
        <f>IF(C176="","",IF(K176=1,IFERROR(INDEX('Dziennik'!$I$4:$I$1200,MATCH(C176,'Dziennik'!$A$4:$A$1200,0)),""),IFERROR(INDEX($H$4:$H$1000,MATCH(INT(C176)&amp;"#"&amp;(K176-1),$L$4:$L$1000,0)),"")))</f>
        <v/>
      </c>
      <c r="G176" s="48" t="n"/>
      <c r="H176" s="82" t="n"/>
      <c r="I176" s="78" t="n"/>
      <c r="J176" s="48" t="n"/>
      <c r="K176" s="79">
        <f>IF(C176="","",COUNTIF($C$4:C176,C176))</f>
        <v/>
      </c>
      <c r="L176" s="79">
        <f>IF(C176="","",INT(C176)&amp;"#"&amp;K176)</f>
        <v/>
      </c>
      <c r="M176" s="79">
        <f>IF(C176="","",YEAR(C176)&amp;"-"&amp;TEXT(MONTH(C176),"00"))</f>
        <v/>
      </c>
    </row>
    <row r="177">
      <c r="A177" s="77" t="n"/>
      <c r="B177" s="78" t="n"/>
      <c r="C177" s="77" t="n"/>
      <c r="D177" s="79">
        <f>IF(C177="","",CHOOSE(WEEKDAY(C177,2),"pon","wt","śr","czw","pt","sob","ndz"))</f>
        <v/>
      </c>
      <c r="E177" s="80">
        <f>IF(C177="","",IF(K177=1,IFERROR(IF(INDEX('Dziennik'!$H$4:$H$1200,MATCH(C177,'Dziennik'!$A$4:$A$1200,0))="","(brak planu)",INDEX('Dziennik'!$H$4:$H$1200,MATCH(C177,'Dziennik'!$A$4:$A$1200,0))),"(dzień poza dziennikiem)"),IFERROR(INDEX($G$4:$G$1000,MATCH(INT(C177)&amp;"#"&amp;(K177-1),$L$4:$L$1000,0))&amp;"","")))</f>
        <v/>
      </c>
      <c r="F177" s="81">
        <f>IF(C177="","",IF(K177=1,IFERROR(INDEX('Dziennik'!$I$4:$I$1200,MATCH(C177,'Dziennik'!$A$4:$A$1200,0)),""),IFERROR(INDEX($H$4:$H$1000,MATCH(INT(C177)&amp;"#"&amp;(K177-1),$L$4:$L$1000,0)),"")))</f>
        <v/>
      </c>
      <c r="G177" s="48" t="n"/>
      <c r="H177" s="82" t="n"/>
      <c r="I177" s="78" t="n"/>
      <c r="J177" s="48" t="n"/>
      <c r="K177" s="79">
        <f>IF(C177="","",COUNTIF($C$4:C177,C177))</f>
        <v/>
      </c>
      <c r="L177" s="79">
        <f>IF(C177="","",INT(C177)&amp;"#"&amp;K177)</f>
        <v/>
      </c>
      <c r="M177" s="79">
        <f>IF(C177="","",YEAR(C177)&amp;"-"&amp;TEXT(MONTH(C177),"00"))</f>
        <v/>
      </c>
    </row>
    <row r="178">
      <c r="A178" s="77" t="n"/>
      <c r="B178" s="78" t="n"/>
      <c r="C178" s="77" t="n"/>
      <c r="D178" s="79">
        <f>IF(C178="","",CHOOSE(WEEKDAY(C178,2),"pon","wt","śr","czw","pt","sob","ndz"))</f>
        <v/>
      </c>
      <c r="E178" s="80">
        <f>IF(C178="","",IF(K178=1,IFERROR(IF(INDEX('Dziennik'!$H$4:$H$1200,MATCH(C178,'Dziennik'!$A$4:$A$1200,0))="","(brak planu)",INDEX('Dziennik'!$H$4:$H$1200,MATCH(C178,'Dziennik'!$A$4:$A$1200,0))),"(dzień poza dziennikiem)"),IFERROR(INDEX($G$4:$G$1000,MATCH(INT(C178)&amp;"#"&amp;(K178-1),$L$4:$L$1000,0))&amp;"","")))</f>
        <v/>
      </c>
      <c r="F178" s="81">
        <f>IF(C178="","",IF(K178=1,IFERROR(INDEX('Dziennik'!$I$4:$I$1200,MATCH(C178,'Dziennik'!$A$4:$A$1200,0)),""),IFERROR(INDEX($H$4:$H$1000,MATCH(INT(C178)&amp;"#"&amp;(K178-1),$L$4:$L$1000,0)),"")))</f>
        <v/>
      </c>
      <c r="G178" s="48" t="n"/>
      <c r="H178" s="82" t="n"/>
      <c r="I178" s="78" t="n"/>
      <c r="J178" s="48" t="n"/>
      <c r="K178" s="79">
        <f>IF(C178="","",COUNTIF($C$4:C178,C178))</f>
        <v/>
      </c>
      <c r="L178" s="79">
        <f>IF(C178="","",INT(C178)&amp;"#"&amp;K178)</f>
        <v/>
      </c>
      <c r="M178" s="79">
        <f>IF(C178="","",YEAR(C178)&amp;"-"&amp;TEXT(MONTH(C178),"00"))</f>
        <v/>
      </c>
    </row>
    <row r="179">
      <c r="A179" s="77" t="n"/>
      <c r="B179" s="78" t="n"/>
      <c r="C179" s="77" t="n"/>
      <c r="D179" s="79">
        <f>IF(C179="","",CHOOSE(WEEKDAY(C179,2),"pon","wt","śr","czw","pt","sob","ndz"))</f>
        <v/>
      </c>
      <c r="E179" s="80">
        <f>IF(C179="","",IF(K179=1,IFERROR(IF(INDEX('Dziennik'!$H$4:$H$1200,MATCH(C179,'Dziennik'!$A$4:$A$1200,0))="","(brak planu)",INDEX('Dziennik'!$H$4:$H$1200,MATCH(C179,'Dziennik'!$A$4:$A$1200,0))),"(dzień poza dziennikiem)"),IFERROR(INDEX($G$4:$G$1000,MATCH(INT(C179)&amp;"#"&amp;(K179-1),$L$4:$L$1000,0))&amp;"","")))</f>
        <v/>
      </c>
      <c r="F179" s="81">
        <f>IF(C179="","",IF(K179=1,IFERROR(INDEX('Dziennik'!$I$4:$I$1200,MATCH(C179,'Dziennik'!$A$4:$A$1200,0)),""),IFERROR(INDEX($H$4:$H$1000,MATCH(INT(C179)&amp;"#"&amp;(K179-1),$L$4:$L$1000,0)),"")))</f>
        <v/>
      </c>
      <c r="G179" s="48" t="n"/>
      <c r="H179" s="82" t="n"/>
      <c r="I179" s="78" t="n"/>
      <c r="J179" s="48" t="n"/>
      <c r="K179" s="79">
        <f>IF(C179="","",COUNTIF($C$4:C179,C179))</f>
        <v/>
      </c>
      <c r="L179" s="79">
        <f>IF(C179="","",INT(C179)&amp;"#"&amp;K179)</f>
        <v/>
      </c>
      <c r="M179" s="79">
        <f>IF(C179="","",YEAR(C179)&amp;"-"&amp;TEXT(MONTH(C179),"00"))</f>
        <v/>
      </c>
    </row>
    <row r="180">
      <c r="A180" s="77" t="n"/>
      <c r="B180" s="78" t="n"/>
      <c r="C180" s="77" t="n"/>
      <c r="D180" s="79">
        <f>IF(C180="","",CHOOSE(WEEKDAY(C180,2),"pon","wt","śr","czw","pt","sob","ndz"))</f>
        <v/>
      </c>
      <c r="E180" s="80">
        <f>IF(C180="","",IF(K180=1,IFERROR(IF(INDEX('Dziennik'!$H$4:$H$1200,MATCH(C180,'Dziennik'!$A$4:$A$1200,0))="","(brak planu)",INDEX('Dziennik'!$H$4:$H$1200,MATCH(C180,'Dziennik'!$A$4:$A$1200,0))),"(dzień poza dziennikiem)"),IFERROR(INDEX($G$4:$G$1000,MATCH(INT(C180)&amp;"#"&amp;(K180-1),$L$4:$L$1000,0))&amp;"","")))</f>
        <v/>
      </c>
      <c r="F180" s="81">
        <f>IF(C180="","",IF(K180=1,IFERROR(INDEX('Dziennik'!$I$4:$I$1200,MATCH(C180,'Dziennik'!$A$4:$A$1200,0)),""),IFERROR(INDEX($H$4:$H$1000,MATCH(INT(C180)&amp;"#"&amp;(K180-1),$L$4:$L$1000,0)),"")))</f>
        <v/>
      </c>
      <c r="G180" s="48" t="n"/>
      <c r="H180" s="82" t="n"/>
      <c r="I180" s="78" t="n"/>
      <c r="J180" s="48" t="n"/>
      <c r="K180" s="79">
        <f>IF(C180="","",COUNTIF($C$4:C180,C180))</f>
        <v/>
      </c>
      <c r="L180" s="79">
        <f>IF(C180="","",INT(C180)&amp;"#"&amp;K180)</f>
        <v/>
      </c>
      <c r="M180" s="79">
        <f>IF(C180="","",YEAR(C180)&amp;"-"&amp;TEXT(MONTH(C180),"00"))</f>
        <v/>
      </c>
    </row>
    <row r="181">
      <c r="A181" s="77" t="n"/>
      <c r="B181" s="78" t="n"/>
      <c r="C181" s="77" t="n"/>
      <c r="D181" s="79">
        <f>IF(C181="","",CHOOSE(WEEKDAY(C181,2),"pon","wt","śr","czw","pt","sob","ndz"))</f>
        <v/>
      </c>
      <c r="E181" s="80">
        <f>IF(C181="","",IF(K181=1,IFERROR(IF(INDEX('Dziennik'!$H$4:$H$1200,MATCH(C181,'Dziennik'!$A$4:$A$1200,0))="","(brak planu)",INDEX('Dziennik'!$H$4:$H$1200,MATCH(C181,'Dziennik'!$A$4:$A$1200,0))),"(dzień poza dziennikiem)"),IFERROR(INDEX($G$4:$G$1000,MATCH(INT(C181)&amp;"#"&amp;(K181-1),$L$4:$L$1000,0))&amp;"","")))</f>
        <v/>
      </c>
      <c r="F181" s="81">
        <f>IF(C181="","",IF(K181=1,IFERROR(INDEX('Dziennik'!$I$4:$I$1200,MATCH(C181,'Dziennik'!$A$4:$A$1200,0)),""),IFERROR(INDEX($H$4:$H$1000,MATCH(INT(C181)&amp;"#"&amp;(K181-1),$L$4:$L$1000,0)),"")))</f>
        <v/>
      </c>
      <c r="G181" s="48" t="n"/>
      <c r="H181" s="82" t="n"/>
      <c r="I181" s="78" t="n"/>
      <c r="J181" s="48" t="n"/>
      <c r="K181" s="79">
        <f>IF(C181="","",COUNTIF($C$4:C181,C181))</f>
        <v/>
      </c>
      <c r="L181" s="79">
        <f>IF(C181="","",INT(C181)&amp;"#"&amp;K181)</f>
        <v/>
      </c>
      <c r="M181" s="79">
        <f>IF(C181="","",YEAR(C181)&amp;"-"&amp;TEXT(MONTH(C181),"00"))</f>
        <v/>
      </c>
    </row>
    <row r="182">
      <c r="A182" s="77" t="n"/>
      <c r="B182" s="78" t="n"/>
      <c r="C182" s="77" t="n"/>
      <c r="D182" s="79">
        <f>IF(C182="","",CHOOSE(WEEKDAY(C182,2),"pon","wt","śr","czw","pt","sob","ndz"))</f>
        <v/>
      </c>
      <c r="E182" s="80">
        <f>IF(C182="","",IF(K182=1,IFERROR(IF(INDEX('Dziennik'!$H$4:$H$1200,MATCH(C182,'Dziennik'!$A$4:$A$1200,0))="","(brak planu)",INDEX('Dziennik'!$H$4:$H$1200,MATCH(C182,'Dziennik'!$A$4:$A$1200,0))),"(dzień poza dziennikiem)"),IFERROR(INDEX($G$4:$G$1000,MATCH(INT(C182)&amp;"#"&amp;(K182-1),$L$4:$L$1000,0))&amp;"","")))</f>
        <v/>
      </c>
      <c r="F182" s="81">
        <f>IF(C182="","",IF(K182=1,IFERROR(INDEX('Dziennik'!$I$4:$I$1200,MATCH(C182,'Dziennik'!$A$4:$A$1200,0)),""),IFERROR(INDEX($H$4:$H$1000,MATCH(INT(C182)&amp;"#"&amp;(K182-1),$L$4:$L$1000,0)),"")))</f>
        <v/>
      </c>
      <c r="G182" s="48" t="n"/>
      <c r="H182" s="82" t="n"/>
      <c r="I182" s="78" t="n"/>
      <c r="J182" s="48" t="n"/>
      <c r="K182" s="79">
        <f>IF(C182="","",COUNTIF($C$4:C182,C182))</f>
        <v/>
      </c>
      <c r="L182" s="79">
        <f>IF(C182="","",INT(C182)&amp;"#"&amp;K182)</f>
        <v/>
      </c>
      <c r="M182" s="79">
        <f>IF(C182="","",YEAR(C182)&amp;"-"&amp;TEXT(MONTH(C182),"00"))</f>
        <v/>
      </c>
    </row>
    <row r="183">
      <c r="A183" s="77" t="n"/>
      <c r="B183" s="78" t="n"/>
      <c r="C183" s="77" t="n"/>
      <c r="D183" s="79">
        <f>IF(C183="","",CHOOSE(WEEKDAY(C183,2),"pon","wt","śr","czw","pt","sob","ndz"))</f>
        <v/>
      </c>
      <c r="E183" s="80">
        <f>IF(C183="","",IF(K183=1,IFERROR(IF(INDEX('Dziennik'!$H$4:$H$1200,MATCH(C183,'Dziennik'!$A$4:$A$1200,0))="","(brak planu)",INDEX('Dziennik'!$H$4:$H$1200,MATCH(C183,'Dziennik'!$A$4:$A$1200,0))),"(dzień poza dziennikiem)"),IFERROR(INDEX($G$4:$G$1000,MATCH(INT(C183)&amp;"#"&amp;(K183-1),$L$4:$L$1000,0))&amp;"","")))</f>
        <v/>
      </c>
      <c r="F183" s="81">
        <f>IF(C183="","",IF(K183=1,IFERROR(INDEX('Dziennik'!$I$4:$I$1200,MATCH(C183,'Dziennik'!$A$4:$A$1200,0)),""),IFERROR(INDEX($H$4:$H$1000,MATCH(INT(C183)&amp;"#"&amp;(K183-1),$L$4:$L$1000,0)),"")))</f>
        <v/>
      </c>
      <c r="G183" s="48" t="n"/>
      <c r="H183" s="82" t="n"/>
      <c r="I183" s="78" t="n"/>
      <c r="J183" s="48" t="n"/>
      <c r="K183" s="79">
        <f>IF(C183="","",COUNTIF($C$4:C183,C183))</f>
        <v/>
      </c>
      <c r="L183" s="79">
        <f>IF(C183="","",INT(C183)&amp;"#"&amp;K183)</f>
        <v/>
      </c>
      <c r="M183" s="79">
        <f>IF(C183="","",YEAR(C183)&amp;"-"&amp;TEXT(MONTH(C183),"00"))</f>
        <v/>
      </c>
    </row>
    <row r="184">
      <c r="A184" s="77" t="n"/>
      <c r="B184" s="78" t="n"/>
      <c r="C184" s="77" t="n"/>
      <c r="D184" s="79">
        <f>IF(C184="","",CHOOSE(WEEKDAY(C184,2),"pon","wt","śr","czw","pt","sob","ndz"))</f>
        <v/>
      </c>
      <c r="E184" s="80">
        <f>IF(C184="","",IF(K184=1,IFERROR(IF(INDEX('Dziennik'!$H$4:$H$1200,MATCH(C184,'Dziennik'!$A$4:$A$1200,0))="","(brak planu)",INDEX('Dziennik'!$H$4:$H$1200,MATCH(C184,'Dziennik'!$A$4:$A$1200,0))),"(dzień poza dziennikiem)"),IFERROR(INDEX($G$4:$G$1000,MATCH(INT(C184)&amp;"#"&amp;(K184-1),$L$4:$L$1000,0))&amp;"","")))</f>
        <v/>
      </c>
      <c r="F184" s="81">
        <f>IF(C184="","",IF(K184=1,IFERROR(INDEX('Dziennik'!$I$4:$I$1200,MATCH(C184,'Dziennik'!$A$4:$A$1200,0)),""),IFERROR(INDEX($H$4:$H$1000,MATCH(INT(C184)&amp;"#"&amp;(K184-1),$L$4:$L$1000,0)),"")))</f>
        <v/>
      </c>
      <c r="G184" s="48" t="n"/>
      <c r="H184" s="82" t="n"/>
      <c r="I184" s="78" t="n"/>
      <c r="J184" s="48" t="n"/>
      <c r="K184" s="79">
        <f>IF(C184="","",COUNTIF($C$4:C184,C184))</f>
        <v/>
      </c>
      <c r="L184" s="79">
        <f>IF(C184="","",INT(C184)&amp;"#"&amp;K184)</f>
        <v/>
      </c>
      <c r="M184" s="79">
        <f>IF(C184="","",YEAR(C184)&amp;"-"&amp;TEXT(MONTH(C184),"00"))</f>
        <v/>
      </c>
    </row>
    <row r="185">
      <c r="A185" s="77" t="n"/>
      <c r="B185" s="78" t="n"/>
      <c r="C185" s="77" t="n"/>
      <c r="D185" s="79">
        <f>IF(C185="","",CHOOSE(WEEKDAY(C185,2),"pon","wt","śr","czw","pt","sob","ndz"))</f>
        <v/>
      </c>
      <c r="E185" s="80">
        <f>IF(C185="","",IF(K185=1,IFERROR(IF(INDEX('Dziennik'!$H$4:$H$1200,MATCH(C185,'Dziennik'!$A$4:$A$1200,0))="","(brak planu)",INDEX('Dziennik'!$H$4:$H$1200,MATCH(C185,'Dziennik'!$A$4:$A$1200,0))),"(dzień poza dziennikiem)"),IFERROR(INDEX($G$4:$G$1000,MATCH(INT(C185)&amp;"#"&amp;(K185-1),$L$4:$L$1000,0))&amp;"","")))</f>
        <v/>
      </c>
      <c r="F185" s="81">
        <f>IF(C185="","",IF(K185=1,IFERROR(INDEX('Dziennik'!$I$4:$I$1200,MATCH(C185,'Dziennik'!$A$4:$A$1200,0)),""),IFERROR(INDEX($H$4:$H$1000,MATCH(INT(C185)&amp;"#"&amp;(K185-1),$L$4:$L$1000,0)),"")))</f>
        <v/>
      </c>
      <c r="G185" s="48" t="n"/>
      <c r="H185" s="82" t="n"/>
      <c r="I185" s="78" t="n"/>
      <c r="J185" s="48" t="n"/>
      <c r="K185" s="79">
        <f>IF(C185="","",COUNTIF($C$4:C185,C185))</f>
        <v/>
      </c>
      <c r="L185" s="79">
        <f>IF(C185="","",INT(C185)&amp;"#"&amp;K185)</f>
        <v/>
      </c>
      <c r="M185" s="79">
        <f>IF(C185="","",YEAR(C185)&amp;"-"&amp;TEXT(MONTH(C185),"00"))</f>
        <v/>
      </c>
    </row>
    <row r="186">
      <c r="A186" s="77" t="n"/>
      <c r="B186" s="78" t="n"/>
      <c r="C186" s="77" t="n"/>
      <c r="D186" s="79">
        <f>IF(C186="","",CHOOSE(WEEKDAY(C186,2),"pon","wt","śr","czw","pt","sob","ndz"))</f>
        <v/>
      </c>
      <c r="E186" s="80">
        <f>IF(C186="","",IF(K186=1,IFERROR(IF(INDEX('Dziennik'!$H$4:$H$1200,MATCH(C186,'Dziennik'!$A$4:$A$1200,0))="","(brak planu)",INDEX('Dziennik'!$H$4:$H$1200,MATCH(C186,'Dziennik'!$A$4:$A$1200,0))),"(dzień poza dziennikiem)"),IFERROR(INDEX($G$4:$G$1000,MATCH(INT(C186)&amp;"#"&amp;(K186-1),$L$4:$L$1000,0))&amp;"","")))</f>
        <v/>
      </c>
      <c r="F186" s="81">
        <f>IF(C186="","",IF(K186=1,IFERROR(INDEX('Dziennik'!$I$4:$I$1200,MATCH(C186,'Dziennik'!$A$4:$A$1200,0)),""),IFERROR(INDEX($H$4:$H$1000,MATCH(INT(C186)&amp;"#"&amp;(K186-1),$L$4:$L$1000,0)),"")))</f>
        <v/>
      </c>
      <c r="G186" s="48" t="n"/>
      <c r="H186" s="82" t="n"/>
      <c r="I186" s="78" t="n"/>
      <c r="J186" s="48" t="n"/>
      <c r="K186" s="79">
        <f>IF(C186="","",COUNTIF($C$4:C186,C186))</f>
        <v/>
      </c>
      <c r="L186" s="79">
        <f>IF(C186="","",INT(C186)&amp;"#"&amp;K186)</f>
        <v/>
      </c>
      <c r="M186" s="79">
        <f>IF(C186="","",YEAR(C186)&amp;"-"&amp;TEXT(MONTH(C186),"00"))</f>
        <v/>
      </c>
    </row>
    <row r="187">
      <c r="A187" s="77" t="n"/>
      <c r="B187" s="78" t="n"/>
      <c r="C187" s="77" t="n"/>
      <c r="D187" s="79">
        <f>IF(C187="","",CHOOSE(WEEKDAY(C187,2),"pon","wt","śr","czw","pt","sob","ndz"))</f>
        <v/>
      </c>
      <c r="E187" s="80">
        <f>IF(C187="","",IF(K187=1,IFERROR(IF(INDEX('Dziennik'!$H$4:$H$1200,MATCH(C187,'Dziennik'!$A$4:$A$1200,0))="","(brak planu)",INDEX('Dziennik'!$H$4:$H$1200,MATCH(C187,'Dziennik'!$A$4:$A$1200,0))),"(dzień poza dziennikiem)"),IFERROR(INDEX($G$4:$G$1000,MATCH(INT(C187)&amp;"#"&amp;(K187-1),$L$4:$L$1000,0))&amp;"","")))</f>
        <v/>
      </c>
      <c r="F187" s="81">
        <f>IF(C187="","",IF(K187=1,IFERROR(INDEX('Dziennik'!$I$4:$I$1200,MATCH(C187,'Dziennik'!$A$4:$A$1200,0)),""),IFERROR(INDEX($H$4:$H$1000,MATCH(INT(C187)&amp;"#"&amp;(K187-1),$L$4:$L$1000,0)),"")))</f>
        <v/>
      </c>
      <c r="G187" s="48" t="n"/>
      <c r="H187" s="82" t="n"/>
      <c r="I187" s="78" t="n"/>
      <c r="J187" s="48" t="n"/>
      <c r="K187" s="79">
        <f>IF(C187="","",COUNTIF($C$4:C187,C187))</f>
        <v/>
      </c>
      <c r="L187" s="79">
        <f>IF(C187="","",INT(C187)&amp;"#"&amp;K187)</f>
        <v/>
      </c>
      <c r="M187" s="79">
        <f>IF(C187="","",YEAR(C187)&amp;"-"&amp;TEXT(MONTH(C187),"00"))</f>
        <v/>
      </c>
    </row>
    <row r="188">
      <c r="A188" s="77" t="n"/>
      <c r="B188" s="78" t="n"/>
      <c r="C188" s="77" t="n"/>
      <c r="D188" s="79">
        <f>IF(C188="","",CHOOSE(WEEKDAY(C188,2),"pon","wt","śr","czw","pt","sob","ndz"))</f>
        <v/>
      </c>
      <c r="E188" s="80">
        <f>IF(C188="","",IF(K188=1,IFERROR(IF(INDEX('Dziennik'!$H$4:$H$1200,MATCH(C188,'Dziennik'!$A$4:$A$1200,0))="","(brak planu)",INDEX('Dziennik'!$H$4:$H$1200,MATCH(C188,'Dziennik'!$A$4:$A$1200,0))),"(dzień poza dziennikiem)"),IFERROR(INDEX($G$4:$G$1000,MATCH(INT(C188)&amp;"#"&amp;(K188-1),$L$4:$L$1000,0))&amp;"","")))</f>
        <v/>
      </c>
      <c r="F188" s="81">
        <f>IF(C188="","",IF(K188=1,IFERROR(INDEX('Dziennik'!$I$4:$I$1200,MATCH(C188,'Dziennik'!$A$4:$A$1200,0)),""),IFERROR(INDEX($H$4:$H$1000,MATCH(INT(C188)&amp;"#"&amp;(K188-1),$L$4:$L$1000,0)),"")))</f>
        <v/>
      </c>
      <c r="G188" s="48" t="n"/>
      <c r="H188" s="82" t="n"/>
      <c r="I188" s="78" t="n"/>
      <c r="J188" s="48" t="n"/>
      <c r="K188" s="79">
        <f>IF(C188="","",COUNTIF($C$4:C188,C188))</f>
        <v/>
      </c>
      <c r="L188" s="79">
        <f>IF(C188="","",INT(C188)&amp;"#"&amp;K188)</f>
        <v/>
      </c>
      <c r="M188" s="79">
        <f>IF(C188="","",YEAR(C188)&amp;"-"&amp;TEXT(MONTH(C188),"00"))</f>
        <v/>
      </c>
    </row>
    <row r="189">
      <c r="A189" s="77" t="n"/>
      <c r="B189" s="78" t="n"/>
      <c r="C189" s="77" t="n"/>
      <c r="D189" s="79">
        <f>IF(C189="","",CHOOSE(WEEKDAY(C189,2),"pon","wt","śr","czw","pt","sob","ndz"))</f>
        <v/>
      </c>
      <c r="E189" s="80">
        <f>IF(C189="","",IF(K189=1,IFERROR(IF(INDEX('Dziennik'!$H$4:$H$1200,MATCH(C189,'Dziennik'!$A$4:$A$1200,0))="","(brak planu)",INDEX('Dziennik'!$H$4:$H$1200,MATCH(C189,'Dziennik'!$A$4:$A$1200,0))),"(dzień poza dziennikiem)"),IFERROR(INDEX($G$4:$G$1000,MATCH(INT(C189)&amp;"#"&amp;(K189-1),$L$4:$L$1000,0))&amp;"","")))</f>
        <v/>
      </c>
      <c r="F189" s="81">
        <f>IF(C189="","",IF(K189=1,IFERROR(INDEX('Dziennik'!$I$4:$I$1200,MATCH(C189,'Dziennik'!$A$4:$A$1200,0)),""),IFERROR(INDEX($H$4:$H$1000,MATCH(INT(C189)&amp;"#"&amp;(K189-1),$L$4:$L$1000,0)),"")))</f>
        <v/>
      </c>
      <c r="G189" s="48" t="n"/>
      <c r="H189" s="82" t="n"/>
      <c r="I189" s="78" t="n"/>
      <c r="J189" s="48" t="n"/>
      <c r="K189" s="79">
        <f>IF(C189="","",COUNTIF($C$4:C189,C189))</f>
        <v/>
      </c>
      <c r="L189" s="79">
        <f>IF(C189="","",INT(C189)&amp;"#"&amp;K189)</f>
        <v/>
      </c>
      <c r="M189" s="79">
        <f>IF(C189="","",YEAR(C189)&amp;"-"&amp;TEXT(MONTH(C189),"00"))</f>
        <v/>
      </c>
    </row>
    <row r="190">
      <c r="A190" s="77" t="n"/>
      <c r="B190" s="78" t="n"/>
      <c r="C190" s="77" t="n"/>
      <c r="D190" s="79">
        <f>IF(C190="","",CHOOSE(WEEKDAY(C190,2),"pon","wt","śr","czw","pt","sob","ndz"))</f>
        <v/>
      </c>
      <c r="E190" s="80">
        <f>IF(C190="","",IF(K190=1,IFERROR(IF(INDEX('Dziennik'!$H$4:$H$1200,MATCH(C190,'Dziennik'!$A$4:$A$1200,0))="","(brak planu)",INDEX('Dziennik'!$H$4:$H$1200,MATCH(C190,'Dziennik'!$A$4:$A$1200,0))),"(dzień poza dziennikiem)"),IFERROR(INDEX($G$4:$G$1000,MATCH(INT(C190)&amp;"#"&amp;(K190-1),$L$4:$L$1000,0))&amp;"","")))</f>
        <v/>
      </c>
      <c r="F190" s="81">
        <f>IF(C190="","",IF(K190=1,IFERROR(INDEX('Dziennik'!$I$4:$I$1200,MATCH(C190,'Dziennik'!$A$4:$A$1200,0)),""),IFERROR(INDEX($H$4:$H$1000,MATCH(INT(C190)&amp;"#"&amp;(K190-1),$L$4:$L$1000,0)),"")))</f>
        <v/>
      </c>
      <c r="G190" s="48" t="n"/>
      <c r="H190" s="82" t="n"/>
      <c r="I190" s="78" t="n"/>
      <c r="J190" s="48" t="n"/>
      <c r="K190" s="79">
        <f>IF(C190="","",COUNTIF($C$4:C190,C190))</f>
        <v/>
      </c>
      <c r="L190" s="79">
        <f>IF(C190="","",INT(C190)&amp;"#"&amp;K190)</f>
        <v/>
      </c>
      <c r="M190" s="79">
        <f>IF(C190="","",YEAR(C190)&amp;"-"&amp;TEXT(MONTH(C190),"00"))</f>
        <v/>
      </c>
    </row>
    <row r="191">
      <c r="A191" s="77" t="n"/>
      <c r="B191" s="78" t="n"/>
      <c r="C191" s="77" t="n"/>
      <c r="D191" s="79">
        <f>IF(C191="","",CHOOSE(WEEKDAY(C191,2),"pon","wt","śr","czw","pt","sob","ndz"))</f>
        <v/>
      </c>
      <c r="E191" s="80">
        <f>IF(C191="","",IF(K191=1,IFERROR(IF(INDEX('Dziennik'!$H$4:$H$1200,MATCH(C191,'Dziennik'!$A$4:$A$1200,0))="","(brak planu)",INDEX('Dziennik'!$H$4:$H$1200,MATCH(C191,'Dziennik'!$A$4:$A$1200,0))),"(dzień poza dziennikiem)"),IFERROR(INDEX($G$4:$G$1000,MATCH(INT(C191)&amp;"#"&amp;(K191-1),$L$4:$L$1000,0))&amp;"","")))</f>
        <v/>
      </c>
      <c r="F191" s="81">
        <f>IF(C191="","",IF(K191=1,IFERROR(INDEX('Dziennik'!$I$4:$I$1200,MATCH(C191,'Dziennik'!$A$4:$A$1200,0)),""),IFERROR(INDEX($H$4:$H$1000,MATCH(INT(C191)&amp;"#"&amp;(K191-1),$L$4:$L$1000,0)),"")))</f>
        <v/>
      </c>
      <c r="G191" s="48" t="n"/>
      <c r="H191" s="82" t="n"/>
      <c r="I191" s="78" t="n"/>
      <c r="J191" s="48" t="n"/>
      <c r="K191" s="79">
        <f>IF(C191="","",COUNTIF($C$4:C191,C191))</f>
        <v/>
      </c>
      <c r="L191" s="79">
        <f>IF(C191="","",INT(C191)&amp;"#"&amp;K191)</f>
        <v/>
      </c>
      <c r="M191" s="79">
        <f>IF(C191="","",YEAR(C191)&amp;"-"&amp;TEXT(MONTH(C191),"00"))</f>
        <v/>
      </c>
    </row>
    <row r="192">
      <c r="A192" s="77" t="n"/>
      <c r="B192" s="78" t="n"/>
      <c r="C192" s="77" t="n"/>
      <c r="D192" s="79">
        <f>IF(C192="","",CHOOSE(WEEKDAY(C192,2),"pon","wt","śr","czw","pt","sob","ndz"))</f>
        <v/>
      </c>
      <c r="E192" s="80">
        <f>IF(C192="","",IF(K192=1,IFERROR(IF(INDEX('Dziennik'!$H$4:$H$1200,MATCH(C192,'Dziennik'!$A$4:$A$1200,0))="","(brak planu)",INDEX('Dziennik'!$H$4:$H$1200,MATCH(C192,'Dziennik'!$A$4:$A$1200,0))),"(dzień poza dziennikiem)"),IFERROR(INDEX($G$4:$G$1000,MATCH(INT(C192)&amp;"#"&amp;(K192-1),$L$4:$L$1000,0))&amp;"","")))</f>
        <v/>
      </c>
      <c r="F192" s="81">
        <f>IF(C192="","",IF(K192=1,IFERROR(INDEX('Dziennik'!$I$4:$I$1200,MATCH(C192,'Dziennik'!$A$4:$A$1200,0)),""),IFERROR(INDEX($H$4:$H$1000,MATCH(INT(C192)&amp;"#"&amp;(K192-1),$L$4:$L$1000,0)),"")))</f>
        <v/>
      </c>
      <c r="G192" s="48" t="n"/>
      <c r="H192" s="82" t="n"/>
      <c r="I192" s="78" t="n"/>
      <c r="J192" s="48" t="n"/>
      <c r="K192" s="79">
        <f>IF(C192="","",COUNTIF($C$4:C192,C192))</f>
        <v/>
      </c>
      <c r="L192" s="79">
        <f>IF(C192="","",INT(C192)&amp;"#"&amp;K192)</f>
        <v/>
      </c>
      <c r="M192" s="79">
        <f>IF(C192="","",YEAR(C192)&amp;"-"&amp;TEXT(MONTH(C192),"00"))</f>
        <v/>
      </c>
    </row>
    <row r="193">
      <c r="A193" s="77" t="n"/>
      <c r="B193" s="78" t="n"/>
      <c r="C193" s="77" t="n"/>
      <c r="D193" s="79">
        <f>IF(C193="","",CHOOSE(WEEKDAY(C193,2),"pon","wt","śr","czw","pt","sob","ndz"))</f>
        <v/>
      </c>
      <c r="E193" s="80">
        <f>IF(C193="","",IF(K193=1,IFERROR(IF(INDEX('Dziennik'!$H$4:$H$1200,MATCH(C193,'Dziennik'!$A$4:$A$1200,0))="","(brak planu)",INDEX('Dziennik'!$H$4:$H$1200,MATCH(C193,'Dziennik'!$A$4:$A$1200,0))),"(dzień poza dziennikiem)"),IFERROR(INDEX($G$4:$G$1000,MATCH(INT(C193)&amp;"#"&amp;(K193-1),$L$4:$L$1000,0))&amp;"","")))</f>
        <v/>
      </c>
      <c r="F193" s="81">
        <f>IF(C193="","",IF(K193=1,IFERROR(INDEX('Dziennik'!$I$4:$I$1200,MATCH(C193,'Dziennik'!$A$4:$A$1200,0)),""),IFERROR(INDEX($H$4:$H$1000,MATCH(INT(C193)&amp;"#"&amp;(K193-1),$L$4:$L$1000,0)),"")))</f>
        <v/>
      </c>
      <c r="G193" s="48" t="n"/>
      <c r="H193" s="82" t="n"/>
      <c r="I193" s="78" t="n"/>
      <c r="J193" s="48" t="n"/>
      <c r="K193" s="79">
        <f>IF(C193="","",COUNTIF($C$4:C193,C193))</f>
        <v/>
      </c>
      <c r="L193" s="79">
        <f>IF(C193="","",INT(C193)&amp;"#"&amp;K193)</f>
        <v/>
      </c>
      <c r="M193" s="79">
        <f>IF(C193="","",YEAR(C193)&amp;"-"&amp;TEXT(MONTH(C193),"00"))</f>
        <v/>
      </c>
    </row>
    <row r="194">
      <c r="A194" s="77" t="n"/>
      <c r="B194" s="78" t="n"/>
      <c r="C194" s="77" t="n"/>
      <c r="D194" s="79">
        <f>IF(C194="","",CHOOSE(WEEKDAY(C194,2),"pon","wt","śr","czw","pt","sob","ndz"))</f>
        <v/>
      </c>
      <c r="E194" s="80">
        <f>IF(C194="","",IF(K194=1,IFERROR(IF(INDEX('Dziennik'!$H$4:$H$1200,MATCH(C194,'Dziennik'!$A$4:$A$1200,0))="","(brak planu)",INDEX('Dziennik'!$H$4:$H$1200,MATCH(C194,'Dziennik'!$A$4:$A$1200,0))),"(dzień poza dziennikiem)"),IFERROR(INDEX($G$4:$G$1000,MATCH(INT(C194)&amp;"#"&amp;(K194-1),$L$4:$L$1000,0))&amp;"","")))</f>
        <v/>
      </c>
      <c r="F194" s="81">
        <f>IF(C194="","",IF(K194=1,IFERROR(INDEX('Dziennik'!$I$4:$I$1200,MATCH(C194,'Dziennik'!$A$4:$A$1200,0)),""),IFERROR(INDEX($H$4:$H$1000,MATCH(INT(C194)&amp;"#"&amp;(K194-1),$L$4:$L$1000,0)),"")))</f>
        <v/>
      </c>
      <c r="G194" s="48" t="n"/>
      <c r="H194" s="82" t="n"/>
      <c r="I194" s="78" t="n"/>
      <c r="J194" s="48" t="n"/>
      <c r="K194" s="79">
        <f>IF(C194="","",COUNTIF($C$4:C194,C194))</f>
        <v/>
      </c>
      <c r="L194" s="79">
        <f>IF(C194="","",INT(C194)&amp;"#"&amp;K194)</f>
        <v/>
      </c>
      <c r="M194" s="79">
        <f>IF(C194="","",YEAR(C194)&amp;"-"&amp;TEXT(MONTH(C194),"00"))</f>
        <v/>
      </c>
    </row>
    <row r="195">
      <c r="A195" s="77" t="n"/>
      <c r="B195" s="78" t="n"/>
      <c r="C195" s="77" t="n"/>
      <c r="D195" s="79">
        <f>IF(C195="","",CHOOSE(WEEKDAY(C195,2),"pon","wt","śr","czw","pt","sob","ndz"))</f>
        <v/>
      </c>
      <c r="E195" s="80">
        <f>IF(C195="","",IF(K195=1,IFERROR(IF(INDEX('Dziennik'!$H$4:$H$1200,MATCH(C195,'Dziennik'!$A$4:$A$1200,0))="","(brak planu)",INDEX('Dziennik'!$H$4:$H$1200,MATCH(C195,'Dziennik'!$A$4:$A$1200,0))),"(dzień poza dziennikiem)"),IFERROR(INDEX($G$4:$G$1000,MATCH(INT(C195)&amp;"#"&amp;(K195-1),$L$4:$L$1000,0))&amp;"","")))</f>
        <v/>
      </c>
      <c r="F195" s="81">
        <f>IF(C195="","",IF(K195=1,IFERROR(INDEX('Dziennik'!$I$4:$I$1200,MATCH(C195,'Dziennik'!$A$4:$A$1200,0)),""),IFERROR(INDEX($H$4:$H$1000,MATCH(INT(C195)&amp;"#"&amp;(K195-1),$L$4:$L$1000,0)),"")))</f>
        <v/>
      </c>
      <c r="G195" s="48" t="n"/>
      <c r="H195" s="82" t="n"/>
      <c r="I195" s="78" t="n"/>
      <c r="J195" s="48" t="n"/>
      <c r="K195" s="79">
        <f>IF(C195="","",COUNTIF($C$4:C195,C195))</f>
        <v/>
      </c>
      <c r="L195" s="79">
        <f>IF(C195="","",INT(C195)&amp;"#"&amp;K195)</f>
        <v/>
      </c>
      <c r="M195" s="79">
        <f>IF(C195="","",YEAR(C195)&amp;"-"&amp;TEXT(MONTH(C195),"00"))</f>
        <v/>
      </c>
    </row>
    <row r="196">
      <c r="A196" s="77" t="n"/>
      <c r="B196" s="78" t="n"/>
      <c r="C196" s="77" t="n"/>
      <c r="D196" s="79">
        <f>IF(C196="","",CHOOSE(WEEKDAY(C196,2),"pon","wt","śr","czw","pt","sob","ndz"))</f>
        <v/>
      </c>
      <c r="E196" s="80">
        <f>IF(C196="","",IF(K196=1,IFERROR(IF(INDEX('Dziennik'!$H$4:$H$1200,MATCH(C196,'Dziennik'!$A$4:$A$1200,0))="","(brak planu)",INDEX('Dziennik'!$H$4:$H$1200,MATCH(C196,'Dziennik'!$A$4:$A$1200,0))),"(dzień poza dziennikiem)"),IFERROR(INDEX($G$4:$G$1000,MATCH(INT(C196)&amp;"#"&amp;(K196-1),$L$4:$L$1000,0))&amp;"","")))</f>
        <v/>
      </c>
      <c r="F196" s="81">
        <f>IF(C196="","",IF(K196=1,IFERROR(INDEX('Dziennik'!$I$4:$I$1200,MATCH(C196,'Dziennik'!$A$4:$A$1200,0)),""),IFERROR(INDEX($H$4:$H$1000,MATCH(INT(C196)&amp;"#"&amp;(K196-1),$L$4:$L$1000,0)),"")))</f>
        <v/>
      </c>
      <c r="G196" s="48" t="n"/>
      <c r="H196" s="82" t="n"/>
      <c r="I196" s="78" t="n"/>
      <c r="J196" s="48" t="n"/>
      <c r="K196" s="79">
        <f>IF(C196="","",COUNTIF($C$4:C196,C196))</f>
        <v/>
      </c>
      <c r="L196" s="79">
        <f>IF(C196="","",INT(C196)&amp;"#"&amp;K196)</f>
        <v/>
      </c>
      <c r="M196" s="79">
        <f>IF(C196="","",YEAR(C196)&amp;"-"&amp;TEXT(MONTH(C196),"00"))</f>
        <v/>
      </c>
    </row>
    <row r="197">
      <c r="A197" s="77" t="n"/>
      <c r="B197" s="78" t="n"/>
      <c r="C197" s="77" t="n"/>
      <c r="D197" s="79">
        <f>IF(C197="","",CHOOSE(WEEKDAY(C197,2),"pon","wt","śr","czw","pt","sob","ndz"))</f>
        <v/>
      </c>
      <c r="E197" s="80">
        <f>IF(C197="","",IF(K197=1,IFERROR(IF(INDEX('Dziennik'!$H$4:$H$1200,MATCH(C197,'Dziennik'!$A$4:$A$1200,0))="","(brak planu)",INDEX('Dziennik'!$H$4:$H$1200,MATCH(C197,'Dziennik'!$A$4:$A$1200,0))),"(dzień poza dziennikiem)"),IFERROR(INDEX($G$4:$G$1000,MATCH(INT(C197)&amp;"#"&amp;(K197-1),$L$4:$L$1000,0))&amp;"","")))</f>
        <v/>
      </c>
      <c r="F197" s="81">
        <f>IF(C197="","",IF(K197=1,IFERROR(INDEX('Dziennik'!$I$4:$I$1200,MATCH(C197,'Dziennik'!$A$4:$A$1200,0)),""),IFERROR(INDEX($H$4:$H$1000,MATCH(INT(C197)&amp;"#"&amp;(K197-1),$L$4:$L$1000,0)),"")))</f>
        <v/>
      </c>
      <c r="G197" s="48" t="n"/>
      <c r="H197" s="82" t="n"/>
      <c r="I197" s="78" t="n"/>
      <c r="J197" s="48" t="n"/>
      <c r="K197" s="79">
        <f>IF(C197="","",COUNTIF($C$4:C197,C197))</f>
        <v/>
      </c>
      <c r="L197" s="79">
        <f>IF(C197="","",INT(C197)&amp;"#"&amp;K197)</f>
        <v/>
      </c>
      <c r="M197" s="79">
        <f>IF(C197="","",YEAR(C197)&amp;"-"&amp;TEXT(MONTH(C197),"00"))</f>
        <v/>
      </c>
    </row>
    <row r="198">
      <c r="A198" s="77" t="n"/>
      <c r="B198" s="78" t="n"/>
      <c r="C198" s="77" t="n"/>
      <c r="D198" s="79">
        <f>IF(C198="","",CHOOSE(WEEKDAY(C198,2),"pon","wt","śr","czw","pt","sob","ndz"))</f>
        <v/>
      </c>
      <c r="E198" s="80">
        <f>IF(C198="","",IF(K198=1,IFERROR(IF(INDEX('Dziennik'!$H$4:$H$1200,MATCH(C198,'Dziennik'!$A$4:$A$1200,0))="","(brak planu)",INDEX('Dziennik'!$H$4:$H$1200,MATCH(C198,'Dziennik'!$A$4:$A$1200,0))),"(dzień poza dziennikiem)"),IFERROR(INDEX($G$4:$G$1000,MATCH(INT(C198)&amp;"#"&amp;(K198-1),$L$4:$L$1000,0))&amp;"","")))</f>
        <v/>
      </c>
      <c r="F198" s="81">
        <f>IF(C198="","",IF(K198=1,IFERROR(INDEX('Dziennik'!$I$4:$I$1200,MATCH(C198,'Dziennik'!$A$4:$A$1200,0)),""),IFERROR(INDEX($H$4:$H$1000,MATCH(INT(C198)&amp;"#"&amp;(K198-1),$L$4:$L$1000,0)),"")))</f>
        <v/>
      </c>
      <c r="G198" s="48" t="n"/>
      <c r="H198" s="82" t="n"/>
      <c r="I198" s="78" t="n"/>
      <c r="J198" s="48" t="n"/>
      <c r="K198" s="79">
        <f>IF(C198="","",COUNTIF($C$4:C198,C198))</f>
        <v/>
      </c>
      <c r="L198" s="79">
        <f>IF(C198="","",INT(C198)&amp;"#"&amp;K198)</f>
        <v/>
      </c>
      <c r="M198" s="79">
        <f>IF(C198="","",YEAR(C198)&amp;"-"&amp;TEXT(MONTH(C198),"00"))</f>
        <v/>
      </c>
    </row>
    <row r="199">
      <c r="A199" s="77" t="n"/>
      <c r="B199" s="78" t="n"/>
      <c r="C199" s="77" t="n"/>
      <c r="D199" s="79">
        <f>IF(C199="","",CHOOSE(WEEKDAY(C199,2),"pon","wt","śr","czw","pt","sob","ndz"))</f>
        <v/>
      </c>
      <c r="E199" s="80">
        <f>IF(C199="","",IF(K199=1,IFERROR(IF(INDEX('Dziennik'!$H$4:$H$1200,MATCH(C199,'Dziennik'!$A$4:$A$1200,0))="","(brak planu)",INDEX('Dziennik'!$H$4:$H$1200,MATCH(C199,'Dziennik'!$A$4:$A$1200,0))),"(dzień poza dziennikiem)"),IFERROR(INDEX($G$4:$G$1000,MATCH(INT(C199)&amp;"#"&amp;(K199-1),$L$4:$L$1000,0))&amp;"","")))</f>
        <v/>
      </c>
      <c r="F199" s="81">
        <f>IF(C199="","",IF(K199=1,IFERROR(INDEX('Dziennik'!$I$4:$I$1200,MATCH(C199,'Dziennik'!$A$4:$A$1200,0)),""),IFERROR(INDEX($H$4:$H$1000,MATCH(INT(C199)&amp;"#"&amp;(K199-1),$L$4:$L$1000,0)),"")))</f>
        <v/>
      </c>
      <c r="G199" s="48" t="n"/>
      <c r="H199" s="82" t="n"/>
      <c r="I199" s="78" t="n"/>
      <c r="J199" s="48" t="n"/>
      <c r="K199" s="79">
        <f>IF(C199="","",COUNTIF($C$4:C199,C199))</f>
        <v/>
      </c>
      <c r="L199" s="79">
        <f>IF(C199="","",INT(C199)&amp;"#"&amp;K199)</f>
        <v/>
      </c>
      <c r="M199" s="79">
        <f>IF(C199="","",YEAR(C199)&amp;"-"&amp;TEXT(MONTH(C199),"00"))</f>
        <v/>
      </c>
    </row>
    <row r="200">
      <c r="A200" s="77" t="n"/>
      <c r="B200" s="78" t="n"/>
      <c r="C200" s="77" t="n"/>
      <c r="D200" s="79">
        <f>IF(C200="","",CHOOSE(WEEKDAY(C200,2),"pon","wt","śr","czw","pt","sob","ndz"))</f>
        <v/>
      </c>
      <c r="E200" s="80">
        <f>IF(C200="","",IF(K200=1,IFERROR(IF(INDEX('Dziennik'!$H$4:$H$1200,MATCH(C200,'Dziennik'!$A$4:$A$1200,0))="","(brak planu)",INDEX('Dziennik'!$H$4:$H$1200,MATCH(C200,'Dziennik'!$A$4:$A$1200,0))),"(dzień poza dziennikiem)"),IFERROR(INDEX($G$4:$G$1000,MATCH(INT(C200)&amp;"#"&amp;(K200-1),$L$4:$L$1000,0))&amp;"","")))</f>
        <v/>
      </c>
      <c r="F200" s="81">
        <f>IF(C200="","",IF(K200=1,IFERROR(INDEX('Dziennik'!$I$4:$I$1200,MATCH(C200,'Dziennik'!$A$4:$A$1200,0)),""),IFERROR(INDEX($H$4:$H$1000,MATCH(INT(C200)&amp;"#"&amp;(K200-1),$L$4:$L$1000,0)),"")))</f>
        <v/>
      </c>
      <c r="G200" s="48" t="n"/>
      <c r="H200" s="82" t="n"/>
      <c r="I200" s="78" t="n"/>
      <c r="J200" s="48" t="n"/>
      <c r="K200" s="79">
        <f>IF(C200="","",COUNTIF($C$4:C200,C200))</f>
        <v/>
      </c>
      <c r="L200" s="79">
        <f>IF(C200="","",INT(C200)&amp;"#"&amp;K200)</f>
        <v/>
      </c>
      <c r="M200" s="79">
        <f>IF(C200="","",YEAR(C200)&amp;"-"&amp;TEXT(MONTH(C200),"00"))</f>
        <v/>
      </c>
    </row>
    <row r="201">
      <c r="A201" s="77" t="n"/>
      <c r="B201" s="78" t="n"/>
      <c r="C201" s="77" t="n"/>
      <c r="D201" s="79">
        <f>IF(C201="","",CHOOSE(WEEKDAY(C201,2),"pon","wt","śr","czw","pt","sob","ndz"))</f>
        <v/>
      </c>
      <c r="E201" s="80">
        <f>IF(C201="","",IF(K201=1,IFERROR(IF(INDEX('Dziennik'!$H$4:$H$1200,MATCH(C201,'Dziennik'!$A$4:$A$1200,0))="","(brak planu)",INDEX('Dziennik'!$H$4:$H$1200,MATCH(C201,'Dziennik'!$A$4:$A$1200,0))),"(dzień poza dziennikiem)"),IFERROR(INDEX($G$4:$G$1000,MATCH(INT(C201)&amp;"#"&amp;(K201-1),$L$4:$L$1000,0))&amp;"","")))</f>
        <v/>
      </c>
      <c r="F201" s="81">
        <f>IF(C201="","",IF(K201=1,IFERROR(INDEX('Dziennik'!$I$4:$I$1200,MATCH(C201,'Dziennik'!$A$4:$A$1200,0)),""),IFERROR(INDEX($H$4:$H$1000,MATCH(INT(C201)&amp;"#"&amp;(K201-1),$L$4:$L$1000,0)),"")))</f>
        <v/>
      </c>
      <c r="G201" s="48" t="n"/>
      <c r="H201" s="82" t="n"/>
      <c r="I201" s="78" t="n"/>
      <c r="J201" s="48" t="n"/>
      <c r="K201" s="79">
        <f>IF(C201="","",COUNTIF($C$4:C201,C201))</f>
        <v/>
      </c>
      <c r="L201" s="79">
        <f>IF(C201="","",INT(C201)&amp;"#"&amp;K201)</f>
        <v/>
      </c>
      <c r="M201" s="79">
        <f>IF(C201="","",YEAR(C201)&amp;"-"&amp;TEXT(MONTH(C201),"00"))</f>
        <v/>
      </c>
    </row>
    <row r="202">
      <c r="A202" s="77" t="n"/>
      <c r="B202" s="78" t="n"/>
      <c r="C202" s="77" t="n"/>
      <c r="D202" s="79">
        <f>IF(C202="","",CHOOSE(WEEKDAY(C202,2),"pon","wt","śr","czw","pt","sob","ndz"))</f>
        <v/>
      </c>
      <c r="E202" s="80">
        <f>IF(C202="","",IF(K202=1,IFERROR(IF(INDEX('Dziennik'!$H$4:$H$1200,MATCH(C202,'Dziennik'!$A$4:$A$1200,0))="","(brak planu)",INDEX('Dziennik'!$H$4:$H$1200,MATCH(C202,'Dziennik'!$A$4:$A$1200,0))),"(dzień poza dziennikiem)"),IFERROR(INDEX($G$4:$G$1000,MATCH(INT(C202)&amp;"#"&amp;(K202-1),$L$4:$L$1000,0))&amp;"","")))</f>
        <v/>
      </c>
      <c r="F202" s="81">
        <f>IF(C202="","",IF(K202=1,IFERROR(INDEX('Dziennik'!$I$4:$I$1200,MATCH(C202,'Dziennik'!$A$4:$A$1200,0)),""),IFERROR(INDEX($H$4:$H$1000,MATCH(INT(C202)&amp;"#"&amp;(K202-1),$L$4:$L$1000,0)),"")))</f>
        <v/>
      </c>
      <c r="G202" s="48" t="n"/>
      <c r="H202" s="82" t="n"/>
      <c r="I202" s="78" t="n"/>
      <c r="J202" s="48" t="n"/>
      <c r="K202" s="79">
        <f>IF(C202="","",COUNTIF($C$4:C202,C202))</f>
        <v/>
      </c>
      <c r="L202" s="79">
        <f>IF(C202="","",INT(C202)&amp;"#"&amp;K202)</f>
        <v/>
      </c>
      <c r="M202" s="79">
        <f>IF(C202="","",YEAR(C202)&amp;"-"&amp;TEXT(MONTH(C202),"00"))</f>
        <v/>
      </c>
    </row>
    <row r="203">
      <c r="A203" s="77" t="n"/>
      <c r="B203" s="78" t="n"/>
      <c r="C203" s="77" t="n"/>
      <c r="D203" s="79">
        <f>IF(C203="","",CHOOSE(WEEKDAY(C203,2),"pon","wt","śr","czw","pt","sob","ndz"))</f>
        <v/>
      </c>
      <c r="E203" s="80">
        <f>IF(C203="","",IF(K203=1,IFERROR(IF(INDEX('Dziennik'!$H$4:$H$1200,MATCH(C203,'Dziennik'!$A$4:$A$1200,0))="","(brak planu)",INDEX('Dziennik'!$H$4:$H$1200,MATCH(C203,'Dziennik'!$A$4:$A$1200,0))),"(dzień poza dziennikiem)"),IFERROR(INDEX($G$4:$G$1000,MATCH(INT(C203)&amp;"#"&amp;(K203-1),$L$4:$L$1000,0))&amp;"","")))</f>
        <v/>
      </c>
      <c r="F203" s="81">
        <f>IF(C203="","",IF(K203=1,IFERROR(INDEX('Dziennik'!$I$4:$I$1200,MATCH(C203,'Dziennik'!$A$4:$A$1200,0)),""),IFERROR(INDEX($H$4:$H$1000,MATCH(INT(C203)&amp;"#"&amp;(K203-1),$L$4:$L$1000,0)),"")))</f>
        <v/>
      </c>
      <c r="G203" s="48" t="n"/>
      <c r="H203" s="82" t="n"/>
      <c r="I203" s="78" t="n"/>
      <c r="J203" s="48" t="n"/>
      <c r="K203" s="79">
        <f>IF(C203="","",COUNTIF($C$4:C203,C203))</f>
        <v/>
      </c>
      <c r="L203" s="79">
        <f>IF(C203="","",INT(C203)&amp;"#"&amp;K203)</f>
        <v/>
      </c>
      <c r="M203" s="79">
        <f>IF(C203="","",YEAR(C203)&amp;"-"&amp;TEXT(MONTH(C203),"00"))</f>
        <v/>
      </c>
    </row>
    <row r="204">
      <c r="A204" s="77" t="n"/>
      <c r="B204" s="78" t="n"/>
      <c r="C204" s="77" t="n"/>
      <c r="D204" s="79">
        <f>IF(C204="","",CHOOSE(WEEKDAY(C204,2),"pon","wt","śr","czw","pt","sob","ndz"))</f>
        <v/>
      </c>
      <c r="E204" s="80">
        <f>IF(C204="","",IF(K204=1,IFERROR(IF(INDEX('Dziennik'!$H$4:$H$1200,MATCH(C204,'Dziennik'!$A$4:$A$1200,0))="","(brak planu)",INDEX('Dziennik'!$H$4:$H$1200,MATCH(C204,'Dziennik'!$A$4:$A$1200,0))),"(dzień poza dziennikiem)"),IFERROR(INDEX($G$4:$G$1000,MATCH(INT(C204)&amp;"#"&amp;(K204-1),$L$4:$L$1000,0))&amp;"","")))</f>
        <v/>
      </c>
      <c r="F204" s="81">
        <f>IF(C204="","",IF(K204=1,IFERROR(INDEX('Dziennik'!$I$4:$I$1200,MATCH(C204,'Dziennik'!$A$4:$A$1200,0)),""),IFERROR(INDEX($H$4:$H$1000,MATCH(INT(C204)&amp;"#"&amp;(K204-1),$L$4:$L$1000,0)),"")))</f>
        <v/>
      </c>
      <c r="G204" s="48" t="n"/>
      <c r="H204" s="82" t="n"/>
      <c r="I204" s="78" t="n"/>
      <c r="J204" s="48" t="n"/>
      <c r="K204" s="79">
        <f>IF(C204="","",COUNTIF($C$4:C204,C204))</f>
        <v/>
      </c>
      <c r="L204" s="79">
        <f>IF(C204="","",INT(C204)&amp;"#"&amp;K204)</f>
        <v/>
      </c>
      <c r="M204" s="79">
        <f>IF(C204="","",YEAR(C204)&amp;"-"&amp;TEXT(MONTH(C204),"00"))</f>
        <v/>
      </c>
    </row>
    <row r="205">
      <c r="A205" s="77" t="n"/>
      <c r="B205" s="78" t="n"/>
      <c r="C205" s="77" t="n"/>
      <c r="D205" s="79">
        <f>IF(C205="","",CHOOSE(WEEKDAY(C205,2),"pon","wt","śr","czw","pt","sob","ndz"))</f>
        <v/>
      </c>
      <c r="E205" s="80">
        <f>IF(C205="","",IF(K205=1,IFERROR(IF(INDEX('Dziennik'!$H$4:$H$1200,MATCH(C205,'Dziennik'!$A$4:$A$1200,0))="","(brak planu)",INDEX('Dziennik'!$H$4:$H$1200,MATCH(C205,'Dziennik'!$A$4:$A$1200,0))),"(dzień poza dziennikiem)"),IFERROR(INDEX($G$4:$G$1000,MATCH(INT(C205)&amp;"#"&amp;(K205-1),$L$4:$L$1000,0))&amp;"","")))</f>
        <v/>
      </c>
      <c r="F205" s="81">
        <f>IF(C205="","",IF(K205=1,IFERROR(INDEX('Dziennik'!$I$4:$I$1200,MATCH(C205,'Dziennik'!$A$4:$A$1200,0)),""),IFERROR(INDEX($H$4:$H$1000,MATCH(INT(C205)&amp;"#"&amp;(K205-1),$L$4:$L$1000,0)),"")))</f>
        <v/>
      </c>
      <c r="G205" s="48" t="n"/>
      <c r="H205" s="82" t="n"/>
      <c r="I205" s="78" t="n"/>
      <c r="J205" s="48" t="n"/>
      <c r="K205" s="79">
        <f>IF(C205="","",COUNTIF($C$4:C205,C205))</f>
        <v/>
      </c>
      <c r="L205" s="79">
        <f>IF(C205="","",INT(C205)&amp;"#"&amp;K205)</f>
        <v/>
      </c>
      <c r="M205" s="79">
        <f>IF(C205="","",YEAR(C205)&amp;"-"&amp;TEXT(MONTH(C205),"00"))</f>
        <v/>
      </c>
    </row>
    <row r="206">
      <c r="A206" s="77" t="n"/>
      <c r="B206" s="78" t="n"/>
      <c r="C206" s="77" t="n"/>
      <c r="D206" s="79">
        <f>IF(C206="","",CHOOSE(WEEKDAY(C206,2),"pon","wt","śr","czw","pt","sob","ndz"))</f>
        <v/>
      </c>
      <c r="E206" s="80">
        <f>IF(C206="","",IF(K206=1,IFERROR(IF(INDEX('Dziennik'!$H$4:$H$1200,MATCH(C206,'Dziennik'!$A$4:$A$1200,0))="","(brak planu)",INDEX('Dziennik'!$H$4:$H$1200,MATCH(C206,'Dziennik'!$A$4:$A$1200,0))),"(dzień poza dziennikiem)"),IFERROR(INDEX($G$4:$G$1000,MATCH(INT(C206)&amp;"#"&amp;(K206-1),$L$4:$L$1000,0))&amp;"","")))</f>
        <v/>
      </c>
      <c r="F206" s="81">
        <f>IF(C206="","",IF(K206=1,IFERROR(INDEX('Dziennik'!$I$4:$I$1200,MATCH(C206,'Dziennik'!$A$4:$A$1200,0)),""),IFERROR(INDEX($H$4:$H$1000,MATCH(INT(C206)&amp;"#"&amp;(K206-1),$L$4:$L$1000,0)),"")))</f>
        <v/>
      </c>
      <c r="G206" s="48" t="n"/>
      <c r="H206" s="82" t="n"/>
      <c r="I206" s="78" t="n"/>
      <c r="J206" s="48" t="n"/>
      <c r="K206" s="79">
        <f>IF(C206="","",COUNTIF($C$4:C206,C206))</f>
        <v/>
      </c>
      <c r="L206" s="79">
        <f>IF(C206="","",INT(C206)&amp;"#"&amp;K206)</f>
        <v/>
      </c>
      <c r="M206" s="79">
        <f>IF(C206="","",YEAR(C206)&amp;"-"&amp;TEXT(MONTH(C206),"00"))</f>
        <v/>
      </c>
    </row>
    <row r="207">
      <c r="A207" s="77" t="n"/>
      <c r="B207" s="78" t="n"/>
      <c r="C207" s="77" t="n"/>
      <c r="D207" s="79">
        <f>IF(C207="","",CHOOSE(WEEKDAY(C207,2),"pon","wt","śr","czw","pt","sob","ndz"))</f>
        <v/>
      </c>
      <c r="E207" s="80">
        <f>IF(C207="","",IF(K207=1,IFERROR(IF(INDEX('Dziennik'!$H$4:$H$1200,MATCH(C207,'Dziennik'!$A$4:$A$1200,0))="","(brak planu)",INDEX('Dziennik'!$H$4:$H$1200,MATCH(C207,'Dziennik'!$A$4:$A$1200,0))),"(dzień poza dziennikiem)"),IFERROR(INDEX($G$4:$G$1000,MATCH(INT(C207)&amp;"#"&amp;(K207-1),$L$4:$L$1000,0))&amp;"","")))</f>
        <v/>
      </c>
      <c r="F207" s="81">
        <f>IF(C207="","",IF(K207=1,IFERROR(INDEX('Dziennik'!$I$4:$I$1200,MATCH(C207,'Dziennik'!$A$4:$A$1200,0)),""),IFERROR(INDEX($H$4:$H$1000,MATCH(INT(C207)&amp;"#"&amp;(K207-1),$L$4:$L$1000,0)),"")))</f>
        <v/>
      </c>
      <c r="G207" s="48" t="n"/>
      <c r="H207" s="82" t="n"/>
      <c r="I207" s="78" t="n"/>
      <c r="J207" s="48" t="n"/>
      <c r="K207" s="79">
        <f>IF(C207="","",COUNTIF($C$4:C207,C207))</f>
        <v/>
      </c>
      <c r="L207" s="79">
        <f>IF(C207="","",INT(C207)&amp;"#"&amp;K207)</f>
        <v/>
      </c>
      <c r="M207" s="79">
        <f>IF(C207="","",YEAR(C207)&amp;"-"&amp;TEXT(MONTH(C207),"00"))</f>
        <v/>
      </c>
    </row>
    <row r="208">
      <c r="A208" s="77" t="n"/>
      <c r="B208" s="78" t="n"/>
      <c r="C208" s="77" t="n"/>
      <c r="D208" s="79">
        <f>IF(C208="","",CHOOSE(WEEKDAY(C208,2),"pon","wt","śr","czw","pt","sob","ndz"))</f>
        <v/>
      </c>
      <c r="E208" s="80">
        <f>IF(C208="","",IF(K208=1,IFERROR(IF(INDEX('Dziennik'!$H$4:$H$1200,MATCH(C208,'Dziennik'!$A$4:$A$1200,0))="","(brak planu)",INDEX('Dziennik'!$H$4:$H$1200,MATCH(C208,'Dziennik'!$A$4:$A$1200,0))),"(dzień poza dziennikiem)"),IFERROR(INDEX($G$4:$G$1000,MATCH(INT(C208)&amp;"#"&amp;(K208-1),$L$4:$L$1000,0))&amp;"","")))</f>
        <v/>
      </c>
      <c r="F208" s="81">
        <f>IF(C208="","",IF(K208=1,IFERROR(INDEX('Dziennik'!$I$4:$I$1200,MATCH(C208,'Dziennik'!$A$4:$A$1200,0)),""),IFERROR(INDEX($H$4:$H$1000,MATCH(INT(C208)&amp;"#"&amp;(K208-1),$L$4:$L$1000,0)),"")))</f>
        <v/>
      </c>
      <c r="G208" s="48" t="n"/>
      <c r="H208" s="82" t="n"/>
      <c r="I208" s="78" t="n"/>
      <c r="J208" s="48" t="n"/>
      <c r="K208" s="79">
        <f>IF(C208="","",COUNTIF($C$4:C208,C208))</f>
        <v/>
      </c>
      <c r="L208" s="79">
        <f>IF(C208="","",INT(C208)&amp;"#"&amp;K208)</f>
        <v/>
      </c>
      <c r="M208" s="79">
        <f>IF(C208="","",YEAR(C208)&amp;"-"&amp;TEXT(MONTH(C208),"00"))</f>
        <v/>
      </c>
    </row>
    <row r="209">
      <c r="A209" s="77" t="n"/>
      <c r="B209" s="78" t="n"/>
      <c r="C209" s="77" t="n"/>
      <c r="D209" s="79">
        <f>IF(C209="","",CHOOSE(WEEKDAY(C209,2),"pon","wt","śr","czw","pt","sob","ndz"))</f>
        <v/>
      </c>
      <c r="E209" s="80">
        <f>IF(C209="","",IF(K209=1,IFERROR(IF(INDEX('Dziennik'!$H$4:$H$1200,MATCH(C209,'Dziennik'!$A$4:$A$1200,0))="","(brak planu)",INDEX('Dziennik'!$H$4:$H$1200,MATCH(C209,'Dziennik'!$A$4:$A$1200,0))),"(dzień poza dziennikiem)"),IFERROR(INDEX($G$4:$G$1000,MATCH(INT(C209)&amp;"#"&amp;(K209-1),$L$4:$L$1000,0))&amp;"","")))</f>
        <v/>
      </c>
      <c r="F209" s="81">
        <f>IF(C209="","",IF(K209=1,IFERROR(INDEX('Dziennik'!$I$4:$I$1200,MATCH(C209,'Dziennik'!$A$4:$A$1200,0)),""),IFERROR(INDEX($H$4:$H$1000,MATCH(INT(C209)&amp;"#"&amp;(K209-1),$L$4:$L$1000,0)),"")))</f>
        <v/>
      </c>
      <c r="G209" s="48" t="n"/>
      <c r="H209" s="82" t="n"/>
      <c r="I209" s="78" t="n"/>
      <c r="J209" s="48" t="n"/>
      <c r="K209" s="79">
        <f>IF(C209="","",COUNTIF($C$4:C209,C209))</f>
        <v/>
      </c>
      <c r="L209" s="79">
        <f>IF(C209="","",INT(C209)&amp;"#"&amp;K209)</f>
        <v/>
      </c>
      <c r="M209" s="79">
        <f>IF(C209="","",YEAR(C209)&amp;"-"&amp;TEXT(MONTH(C209),"00"))</f>
        <v/>
      </c>
    </row>
    <row r="210">
      <c r="A210" s="77" t="n"/>
      <c r="B210" s="78" t="n"/>
      <c r="C210" s="77" t="n"/>
      <c r="D210" s="79">
        <f>IF(C210="","",CHOOSE(WEEKDAY(C210,2),"pon","wt","śr","czw","pt","sob","ndz"))</f>
        <v/>
      </c>
      <c r="E210" s="80">
        <f>IF(C210="","",IF(K210=1,IFERROR(IF(INDEX('Dziennik'!$H$4:$H$1200,MATCH(C210,'Dziennik'!$A$4:$A$1200,0))="","(brak planu)",INDEX('Dziennik'!$H$4:$H$1200,MATCH(C210,'Dziennik'!$A$4:$A$1200,0))),"(dzień poza dziennikiem)"),IFERROR(INDEX($G$4:$G$1000,MATCH(INT(C210)&amp;"#"&amp;(K210-1),$L$4:$L$1000,0))&amp;"","")))</f>
        <v/>
      </c>
      <c r="F210" s="81">
        <f>IF(C210="","",IF(K210=1,IFERROR(INDEX('Dziennik'!$I$4:$I$1200,MATCH(C210,'Dziennik'!$A$4:$A$1200,0)),""),IFERROR(INDEX($H$4:$H$1000,MATCH(INT(C210)&amp;"#"&amp;(K210-1),$L$4:$L$1000,0)),"")))</f>
        <v/>
      </c>
      <c r="G210" s="48" t="n"/>
      <c r="H210" s="82" t="n"/>
      <c r="I210" s="78" t="n"/>
      <c r="J210" s="48" t="n"/>
      <c r="K210" s="79">
        <f>IF(C210="","",COUNTIF($C$4:C210,C210))</f>
        <v/>
      </c>
      <c r="L210" s="79">
        <f>IF(C210="","",INT(C210)&amp;"#"&amp;K210)</f>
        <v/>
      </c>
      <c r="M210" s="79">
        <f>IF(C210="","",YEAR(C210)&amp;"-"&amp;TEXT(MONTH(C210),"00"))</f>
        <v/>
      </c>
    </row>
    <row r="211">
      <c r="A211" s="77" t="n"/>
      <c r="B211" s="78" t="n"/>
      <c r="C211" s="77" t="n"/>
      <c r="D211" s="79">
        <f>IF(C211="","",CHOOSE(WEEKDAY(C211,2),"pon","wt","śr","czw","pt","sob","ndz"))</f>
        <v/>
      </c>
      <c r="E211" s="80">
        <f>IF(C211="","",IF(K211=1,IFERROR(IF(INDEX('Dziennik'!$H$4:$H$1200,MATCH(C211,'Dziennik'!$A$4:$A$1200,0))="","(brak planu)",INDEX('Dziennik'!$H$4:$H$1200,MATCH(C211,'Dziennik'!$A$4:$A$1200,0))),"(dzień poza dziennikiem)"),IFERROR(INDEX($G$4:$G$1000,MATCH(INT(C211)&amp;"#"&amp;(K211-1),$L$4:$L$1000,0))&amp;"","")))</f>
        <v/>
      </c>
      <c r="F211" s="81">
        <f>IF(C211="","",IF(K211=1,IFERROR(INDEX('Dziennik'!$I$4:$I$1200,MATCH(C211,'Dziennik'!$A$4:$A$1200,0)),""),IFERROR(INDEX($H$4:$H$1000,MATCH(INT(C211)&amp;"#"&amp;(K211-1),$L$4:$L$1000,0)),"")))</f>
        <v/>
      </c>
      <c r="G211" s="48" t="n"/>
      <c r="H211" s="82" t="n"/>
      <c r="I211" s="78" t="n"/>
      <c r="J211" s="48" t="n"/>
      <c r="K211" s="79">
        <f>IF(C211="","",COUNTIF($C$4:C211,C211))</f>
        <v/>
      </c>
      <c r="L211" s="79">
        <f>IF(C211="","",INT(C211)&amp;"#"&amp;K211)</f>
        <v/>
      </c>
      <c r="M211" s="79">
        <f>IF(C211="","",YEAR(C211)&amp;"-"&amp;TEXT(MONTH(C211),"00"))</f>
        <v/>
      </c>
    </row>
    <row r="212">
      <c r="A212" s="77" t="n"/>
      <c r="B212" s="78" t="n"/>
      <c r="C212" s="77" t="n"/>
      <c r="D212" s="79">
        <f>IF(C212="","",CHOOSE(WEEKDAY(C212,2),"pon","wt","śr","czw","pt","sob","ndz"))</f>
        <v/>
      </c>
      <c r="E212" s="80">
        <f>IF(C212="","",IF(K212=1,IFERROR(IF(INDEX('Dziennik'!$H$4:$H$1200,MATCH(C212,'Dziennik'!$A$4:$A$1200,0))="","(brak planu)",INDEX('Dziennik'!$H$4:$H$1200,MATCH(C212,'Dziennik'!$A$4:$A$1200,0))),"(dzień poza dziennikiem)"),IFERROR(INDEX($G$4:$G$1000,MATCH(INT(C212)&amp;"#"&amp;(K212-1),$L$4:$L$1000,0))&amp;"","")))</f>
        <v/>
      </c>
      <c r="F212" s="81">
        <f>IF(C212="","",IF(K212=1,IFERROR(INDEX('Dziennik'!$I$4:$I$1200,MATCH(C212,'Dziennik'!$A$4:$A$1200,0)),""),IFERROR(INDEX($H$4:$H$1000,MATCH(INT(C212)&amp;"#"&amp;(K212-1),$L$4:$L$1000,0)),"")))</f>
        <v/>
      </c>
      <c r="G212" s="48" t="n"/>
      <c r="H212" s="82" t="n"/>
      <c r="I212" s="78" t="n"/>
      <c r="J212" s="48" t="n"/>
      <c r="K212" s="79">
        <f>IF(C212="","",COUNTIF($C$4:C212,C212))</f>
        <v/>
      </c>
      <c r="L212" s="79">
        <f>IF(C212="","",INT(C212)&amp;"#"&amp;K212)</f>
        <v/>
      </c>
      <c r="M212" s="79">
        <f>IF(C212="","",YEAR(C212)&amp;"-"&amp;TEXT(MONTH(C212),"00"))</f>
        <v/>
      </c>
    </row>
    <row r="213">
      <c r="A213" s="77" t="n"/>
      <c r="B213" s="78" t="n"/>
      <c r="C213" s="77" t="n"/>
      <c r="D213" s="79">
        <f>IF(C213="","",CHOOSE(WEEKDAY(C213,2),"pon","wt","śr","czw","pt","sob","ndz"))</f>
        <v/>
      </c>
      <c r="E213" s="80">
        <f>IF(C213="","",IF(K213=1,IFERROR(IF(INDEX('Dziennik'!$H$4:$H$1200,MATCH(C213,'Dziennik'!$A$4:$A$1200,0))="","(brak planu)",INDEX('Dziennik'!$H$4:$H$1200,MATCH(C213,'Dziennik'!$A$4:$A$1200,0))),"(dzień poza dziennikiem)"),IFERROR(INDEX($G$4:$G$1000,MATCH(INT(C213)&amp;"#"&amp;(K213-1),$L$4:$L$1000,0))&amp;"","")))</f>
        <v/>
      </c>
      <c r="F213" s="81">
        <f>IF(C213="","",IF(K213=1,IFERROR(INDEX('Dziennik'!$I$4:$I$1200,MATCH(C213,'Dziennik'!$A$4:$A$1200,0)),""),IFERROR(INDEX($H$4:$H$1000,MATCH(INT(C213)&amp;"#"&amp;(K213-1),$L$4:$L$1000,0)),"")))</f>
        <v/>
      </c>
      <c r="G213" s="48" t="n"/>
      <c r="H213" s="82" t="n"/>
      <c r="I213" s="78" t="n"/>
      <c r="J213" s="48" t="n"/>
      <c r="K213" s="79">
        <f>IF(C213="","",COUNTIF($C$4:C213,C213))</f>
        <v/>
      </c>
      <c r="L213" s="79">
        <f>IF(C213="","",INT(C213)&amp;"#"&amp;K213)</f>
        <v/>
      </c>
      <c r="M213" s="79">
        <f>IF(C213="","",YEAR(C213)&amp;"-"&amp;TEXT(MONTH(C213),"00"))</f>
        <v/>
      </c>
    </row>
    <row r="214">
      <c r="A214" s="77" t="n"/>
      <c r="B214" s="78" t="n"/>
      <c r="C214" s="77" t="n"/>
      <c r="D214" s="79">
        <f>IF(C214="","",CHOOSE(WEEKDAY(C214,2),"pon","wt","śr","czw","pt","sob","ndz"))</f>
        <v/>
      </c>
      <c r="E214" s="80">
        <f>IF(C214="","",IF(K214=1,IFERROR(IF(INDEX('Dziennik'!$H$4:$H$1200,MATCH(C214,'Dziennik'!$A$4:$A$1200,0))="","(brak planu)",INDEX('Dziennik'!$H$4:$H$1200,MATCH(C214,'Dziennik'!$A$4:$A$1200,0))),"(dzień poza dziennikiem)"),IFERROR(INDEX($G$4:$G$1000,MATCH(INT(C214)&amp;"#"&amp;(K214-1),$L$4:$L$1000,0))&amp;"","")))</f>
        <v/>
      </c>
      <c r="F214" s="81">
        <f>IF(C214="","",IF(K214=1,IFERROR(INDEX('Dziennik'!$I$4:$I$1200,MATCH(C214,'Dziennik'!$A$4:$A$1200,0)),""),IFERROR(INDEX($H$4:$H$1000,MATCH(INT(C214)&amp;"#"&amp;(K214-1),$L$4:$L$1000,0)),"")))</f>
        <v/>
      </c>
      <c r="G214" s="48" t="n"/>
      <c r="H214" s="82" t="n"/>
      <c r="I214" s="78" t="n"/>
      <c r="J214" s="48" t="n"/>
      <c r="K214" s="79">
        <f>IF(C214="","",COUNTIF($C$4:C214,C214))</f>
        <v/>
      </c>
      <c r="L214" s="79">
        <f>IF(C214="","",INT(C214)&amp;"#"&amp;K214)</f>
        <v/>
      </c>
      <c r="M214" s="79">
        <f>IF(C214="","",YEAR(C214)&amp;"-"&amp;TEXT(MONTH(C214),"00"))</f>
        <v/>
      </c>
    </row>
    <row r="215">
      <c r="A215" s="77" t="n"/>
      <c r="B215" s="78" t="n"/>
      <c r="C215" s="77" t="n"/>
      <c r="D215" s="79">
        <f>IF(C215="","",CHOOSE(WEEKDAY(C215,2),"pon","wt","śr","czw","pt","sob","ndz"))</f>
        <v/>
      </c>
      <c r="E215" s="80">
        <f>IF(C215="","",IF(K215=1,IFERROR(IF(INDEX('Dziennik'!$H$4:$H$1200,MATCH(C215,'Dziennik'!$A$4:$A$1200,0))="","(brak planu)",INDEX('Dziennik'!$H$4:$H$1200,MATCH(C215,'Dziennik'!$A$4:$A$1200,0))),"(dzień poza dziennikiem)"),IFERROR(INDEX($G$4:$G$1000,MATCH(INT(C215)&amp;"#"&amp;(K215-1),$L$4:$L$1000,0))&amp;"","")))</f>
        <v/>
      </c>
      <c r="F215" s="81">
        <f>IF(C215="","",IF(K215=1,IFERROR(INDEX('Dziennik'!$I$4:$I$1200,MATCH(C215,'Dziennik'!$A$4:$A$1200,0)),""),IFERROR(INDEX($H$4:$H$1000,MATCH(INT(C215)&amp;"#"&amp;(K215-1),$L$4:$L$1000,0)),"")))</f>
        <v/>
      </c>
      <c r="G215" s="48" t="n"/>
      <c r="H215" s="82" t="n"/>
      <c r="I215" s="78" t="n"/>
      <c r="J215" s="48" t="n"/>
      <c r="K215" s="79">
        <f>IF(C215="","",COUNTIF($C$4:C215,C215))</f>
        <v/>
      </c>
      <c r="L215" s="79">
        <f>IF(C215="","",INT(C215)&amp;"#"&amp;K215)</f>
        <v/>
      </c>
      <c r="M215" s="79">
        <f>IF(C215="","",YEAR(C215)&amp;"-"&amp;TEXT(MONTH(C215),"00"))</f>
        <v/>
      </c>
    </row>
    <row r="216">
      <c r="A216" s="77" t="n"/>
      <c r="B216" s="78" t="n"/>
      <c r="C216" s="77" t="n"/>
      <c r="D216" s="79">
        <f>IF(C216="","",CHOOSE(WEEKDAY(C216,2),"pon","wt","śr","czw","pt","sob","ndz"))</f>
        <v/>
      </c>
      <c r="E216" s="80">
        <f>IF(C216="","",IF(K216=1,IFERROR(IF(INDEX('Dziennik'!$H$4:$H$1200,MATCH(C216,'Dziennik'!$A$4:$A$1200,0))="","(brak planu)",INDEX('Dziennik'!$H$4:$H$1200,MATCH(C216,'Dziennik'!$A$4:$A$1200,0))),"(dzień poza dziennikiem)"),IFERROR(INDEX($G$4:$G$1000,MATCH(INT(C216)&amp;"#"&amp;(K216-1),$L$4:$L$1000,0))&amp;"","")))</f>
        <v/>
      </c>
      <c r="F216" s="81">
        <f>IF(C216="","",IF(K216=1,IFERROR(INDEX('Dziennik'!$I$4:$I$1200,MATCH(C216,'Dziennik'!$A$4:$A$1200,0)),""),IFERROR(INDEX($H$4:$H$1000,MATCH(INT(C216)&amp;"#"&amp;(K216-1),$L$4:$L$1000,0)),"")))</f>
        <v/>
      </c>
      <c r="G216" s="48" t="n"/>
      <c r="H216" s="82" t="n"/>
      <c r="I216" s="78" t="n"/>
      <c r="J216" s="48" t="n"/>
      <c r="K216" s="79">
        <f>IF(C216="","",COUNTIF($C$4:C216,C216))</f>
        <v/>
      </c>
      <c r="L216" s="79">
        <f>IF(C216="","",INT(C216)&amp;"#"&amp;K216)</f>
        <v/>
      </c>
      <c r="M216" s="79">
        <f>IF(C216="","",YEAR(C216)&amp;"-"&amp;TEXT(MONTH(C216),"00"))</f>
        <v/>
      </c>
    </row>
    <row r="217">
      <c r="A217" s="77" t="n"/>
      <c r="B217" s="78" t="n"/>
      <c r="C217" s="77" t="n"/>
      <c r="D217" s="79">
        <f>IF(C217="","",CHOOSE(WEEKDAY(C217,2),"pon","wt","śr","czw","pt","sob","ndz"))</f>
        <v/>
      </c>
      <c r="E217" s="80">
        <f>IF(C217="","",IF(K217=1,IFERROR(IF(INDEX('Dziennik'!$H$4:$H$1200,MATCH(C217,'Dziennik'!$A$4:$A$1200,0))="","(brak planu)",INDEX('Dziennik'!$H$4:$H$1200,MATCH(C217,'Dziennik'!$A$4:$A$1200,0))),"(dzień poza dziennikiem)"),IFERROR(INDEX($G$4:$G$1000,MATCH(INT(C217)&amp;"#"&amp;(K217-1),$L$4:$L$1000,0))&amp;"","")))</f>
        <v/>
      </c>
      <c r="F217" s="81">
        <f>IF(C217="","",IF(K217=1,IFERROR(INDEX('Dziennik'!$I$4:$I$1200,MATCH(C217,'Dziennik'!$A$4:$A$1200,0)),""),IFERROR(INDEX($H$4:$H$1000,MATCH(INT(C217)&amp;"#"&amp;(K217-1),$L$4:$L$1000,0)),"")))</f>
        <v/>
      </c>
      <c r="G217" s="48" t="n"/>
      <c r="H217" s="82" t="n"/>
      <c r="I217" s="78" t="n"/>
      <c r="J217" s="48" t="n"/>
      <c r="K217" s="79">
        <f>IF(C217="","",COUNTIF($C$4:C217,C217))</f>
        <v/>
      </c>
      <c r="L217" s="79">
        <f>IF(C217="","",INT(C217)&amp;"#"&amp;K217)</f>
        <v/>
      </c>
      <c r="M217" s="79">
        <f>IF(C217="","",YEAR(C217)&amp;"-"&amp;TEXT(MONTH(C217),"00"))</f>
        <v/>
      </c>
    </row>
    <row r="218">
      <c r="A218" s="77" t="n"/>
      <c r="B218" s="78" t="n"/>
      <c r="C218" s="77" t="n"/>
      <c r="D218" s="79">
        <f>IF(C218="","",CHOOSE(WEEKDAY(C218,2),"pon","wt","śr","czw","pt","sob","ndz"))</f>
        <v/>
      </c>
      <c r="E218" s="80">
        <f>IF(C218="","",IF(K218=1,IFERROR(IF(INDEX('Dziennik'!$H$4:$H$1200,MATCH(C218,'Dziennik'!$A$4:$A$1200,0))="","(brak planu)",INDEX('Dziennik'!$H$4:$H$1200,MATCH(C218,'Dziennik'!$A$4:$A$1200,0))),"(dzień poza dziennikiem)"),IFERROR(INDEX($G$4:$G$1000,MATCH(INT(C218)&amp;"#"&amp;(K218-1),$L$4:$L$1000,0))&amp;"","")))</f>
        <v/>
      </c>
      <c r="F218" s="81">
        <f>IF(C218="","",IF(K218=1,IFERROR(INDEX('Dziennik'!$I$4:$I$1200,MATCH(C218,'Dziennik'!$A$4:$A$1200,0)),""),IFERROR(INDEX($H$4:$H$1000,MATCH(INT(C218)&amp;"#"&amp;(K218-1),$L$4:$L$1000,0)),"")))</f>
        <v/>
      </c>
      <c r="G218" s="48" t="n"/>
      <c r="H218" s="82" t="n"/>
      <c r="I218" s="78" t="n"/>
      <c r="J218" s="48" t="n"/>
      <c r="K218" s="79">
        <f>IF(C218="","",COUNTIF($C$4:C218,C218))</f>
        <v/>
      </c>
      <c r="L218" s="79">
        <f>IF(C218="","",INT(C218)&amp;"#"&amp;K218)</f>
        <v/>
      </c>
      <c r="M218" s="79">
        <f>IF(C218="","",YEAR(C218)&amp;"-"&amp;TEXT(MONTH(C218),"00"))</f>
        <v/>
      </c>
    </row>
    <row r="219">
      <c r="A219" s="77" t="n"/>
      <c r="B219" s="78" t="n"/>
      <c r="C219" s="77" t="n"/>
      <c r="D219" s="79">
        <f>IF(C219="","",CHOOSE(WEEKDAY(C219,2),"pon","wt","śr","czw","pt","sob","ndz"))</f>
        <v/>
      </c>
      <c r="E219" s="80">
        <f>IF(C219="","",IF(K219=1,IFERROR(IF(INDEX('Dziennik'!$H$4:$H$1200,MATCH(C219,'Dziennik'!$A$4:$A$1200,0))="","(brak planu)",INDEX('Dziennik'!$H$4:$H$1200,MATCH(C219,'Dziennik'!$A$4:$A$1200,0))),"(dzień poza dziennikiem)"),IFERROR(INDEX($G$4:$G$1000,MATCH(INT(C219)&amp;"#"&amp;(K219-1),$L$4:$L$1000,0))&amp;"","")))</f>
        <v/>
      </c>
      <c r="F219" s="81">
        <f>IF(C219="","",IF(K219=1,IFERROR(INDEX('Dziennik'!$I$4:$I$1200,MATCH(C219,'Dziennik'!$A$4:$A$1200,0)),""),IFERROR(INDEX($H$4:$H$1000,MATCH(INT(C219)&amp;"#"&amp;(K219-1),$L$4:$L$1000,0)),"")))</f>
        <v/>
      </c>
      <c r="G219" s="48" t="n"/>
      <c r="H219" s="82" t="n"/>
      <c r="I219" s="78" t="n"/>
      <c r="J219" s="48" t="n"/>
      <c r="K219" s="79">
        <f>IF(C219="","",COUNTIF($C$4:C219,C219))</f>
        <v/>
      </c>
      <c r="L219" s="79">
        <f>IF(C219="","",INT(C219)&amp;"#"&amp;K219)</f>
        <v/>
      </c>
      <c r="M219" s="79">
        <f>IF(C219="","",YEAR(C219)&amp;"-"&amp;TEXT(MONTH(C219),"00"))</f>
        <v/>
      </c>
    </row>
    <row r="220">
      <c r="A220" s="77" t="n"/>
      <c r="B220" s="78" t="n"/>
      <c r="C220" s="77" t="n"/>
      <c r="D220" s="79">
        <f>IF(C220="","",CHOOSE(WEEKDAY(C220,2),"pon","wt","śr","czw","pt","sob","ndz"))</f>
        <v/>
      </c>
      <c r="E220" s="80">
        <f>IF(C220="","",IF(K220=1,IFERROR(IF(INDEX('Dziennik'!$H$4:$H$1200,MATCH(C220,'Dziennik'!$A$4:$A$1200,0))="","(brak planu)",INDEX('Dziennik'!$H$4:$H$1200,MATCH(C220,'Dziennik'!$A$4:$A$1200,0))),"(dzień poza dziennikiem)"),IFERROR(INDEX($G$4:$G$1000,MATCH(INT(C220)&amp;"#"&amp;(K220-1),$L$4:$L$1000,0))&amp;"","")))</f>
        <v/>
      </c>
      <c r="F220" s="81">
        <f>IF(C220="","",IF(K220=1,IFERROR(INDEX('Dziennik'!$I$4:$I$1200,MATCH(C220,'Dziennik'!$A$4:$A$1200,0)),""),IFERROR(INDEX($H$4:$H$1000,MATCH(INT(C220)&amp;"#"&amp;(K220-1),$L$4:$L$1000,0)),"")))</f>
        <v/>
      </c>
      <c r="G220" s="48" t="n"/>
      <c r="H220" s="82" t="n"/>
      <c r="I220" s="78" t="n"/>
      <c r="J220" s="48" t="n"/>
      <c r="K220" s="79">
        <f>IF(C220="","",COUNTIF($C$4:C220,C220))</f>
        <v/>
      </c>
      <c r="L220" s="79">
        <f>IF(C220="","",INT(C220)&amp;"#"&amp;K220)</f>
        <v/>
      </c>
      <c r="M220" s="79">
        <f>IF(C220="","",YEAR(C220)&amp;"-"&amp;TEXT(MONTH(C220),"00"))</f>
        <v/>
      </c>
    </row>
    <row r="221">
      <c r="A221" s="77" t="n"/>
      <c r="B221" s="78" t="n"/>
      <c r="C221" s="77" t="n"/>
      <c r="D221" s="79">
        <f>IF(C221="","",CHOOSE(WEEKDAY(C221,2),"pon","wt","śr","czw","pt","sob","ndz"))</f>
        <v/>
      </c>
      <c r="E221" s="80">
        <f>IF(C221="","",IF(K221=1,IFERROR(IF(INDEX('Dziennik'!$H$4:$H$1200,MATCH(C221,'Dziennik'!$A$4:$A$1200,0))="","(brak planu)",INDEX('Dziennik'!$H$4:$H$1200,MATCH(C221,'Dziennik'!$A$4:$A$1200,0))),"(dzień poza dziennikiem)"),IFERROR(INDEX($G$4:$G$1000,MATCH(INT(C221)&amp;"#"&amp;(K221-1),$L$4:$L$1000,0))&amp;"","")))</f>
        <v/>
      </c>
      <c r="F221" s="81">
        <f>IF(C221="","",IF(K221=1,IFERROR(INDEX('Dziennik'!$I$4:$I$1200,MATCH(C221,'Dziennik'!$A$4:$A$1200,0)),""),IFERROR(INDEX($H$4:$H$1000,MATCH(INT(C221)&amp;"#"&amp;(K221-1),$L$4:$L$1000,0)),"")))</f>
        <v/>
      </c>
      <c r="G221" s="48" t="n"/>
      <c r="H221" s="82" t="n"/>
      <c r="I221" s="78" t="n"/>
      <c r="J221" s="48" t="n"/>
      <c r="K221" s="79">
        <f>IF(C221="","",COUNTIF($C$4:C221,C221))</f>
        <v/>
      </c>
      <c r="L221" s="79">
        <f>IF(C221="","",INT(C221)&amp;"#"&amp;K221)</f>
        <v/>
      </c>
      <c r="M221" s="79">
        <f>IF(C221="","",YEAR(C221)&amp;"-"&amp;TEXT(MONTH(C221),"00"))</f>
        <v/>
      </c>
    </row>
    <row r="222">
      <c r="A222" s="77" t="n"/>
      <c r="B222" s="78" t="n"/>
      <c r="C222" s="77" t="n"/>
      <c r="D222" s="79">
        <f>IF(C222="","",CHOOSE(WEEKDAY(C222,2),"pon","wt","śr","czw","pt","sob","ndz"))</f>
        <v/>
      </c>
      <c r="E222" s="80">
        <f>IF(C222="","",IF(K222=1,IFERROR(IF(INDEX('Dziennik'!$H$4:$H$1200,MATCH(C222,'Dziennik'!$A$4:$A$1200,0))="","(brak planu)",INDEX('Dziennik'!$H$4:$H$1200,MATCH(C222,'Dziennik'!$A$4:$A$1200,0))),"(dzień poza dziennikiem)"),IFERROR(INDEX($G$4:$G$1000,MATCH(INT(C222)&amp;"#"&amp;(K222-1),$L$4:$L$1000,0))&amp;"","")))</f>
        <v/>
      </c>
      <c r="F222" s="81">
        <f>IF(C222="","",IF(K222=1,IFERROR(INDEX('Dziennik'!$I$4:$I$1200,MATCH(C222,'Dziennik'!$A$4:$A$1200,0)),""),IFERROR(INDEX($H$4:$H$1000,MATCH(INT(C222)&amp;"#"&amp;(K222-1),$L$4:$L$1000,0)),"")))</f>
        <v/>
      </c>
      <c r="G222" s="48" t="n"/>
      <c r="H222" s="82" t="n"/>
      <c r="I222" s="78" t="n"/>
      <c r="J222" s="48" t="n"/>
      <c r="K222" s="79">
        <f>IF(C222="","",COUNTIF($C$4:C222,C222))</f>
        <v/>
      </c>
      <c r="L222" s="79">
        <f>IF(C222="","",INT(C222)&amp;"#"&amp;K222)</f>
        <v/>
      </c>
      <c r="M222" s="79">
        <f>IF(C222="","",YEAR(C222)&amp;"-"&amp;TEXT(MONTH(C222),"00"))</f>
        <v/>
      </c>
    </row>
    <row r="223">
      <c r="A223" s="77" t="n"/>
      <c r="B223" s="78" t="n"/>
      <c r="C223" s="77" t="n"/>
      <c r="D223" s="79">
        <f>IF(C223="","",CHOOSE(WEEKDAY(C223,2),"pon","wt","śr","czw","pt","sob","ndz"))</f>
        <v/>
      </c>
      <c r="E223" s="80">
        <f>IF(C223="","",IF(K223=1,IFERROR(IF(INDEX('Dziennik'!$H$4:$H$1200,MATCH(C223,'Dziennik'!$A$4:$A$1200,0))="","(brak planu)",INDEX('Dziennik'!$H$4:$H$1200,MATCH(C223,'Dziennik'!$A$4:$A$1200,0))),"(dzień poza dziennikiem)"),IFERROR(INDEX($G$4:$G$1000,MATCH(INT(C223)&amp;"#"&amp;(K223-1),$L$4:$L$1000,0))&amp;"","")))</f>
        <v/>
      </c>
      <c r="F223" s="81">
        <f>IF(C223="","",IF(K223=1,IFERROR(INDEX('Dziennik'!$I$4:$I$1200,MATCH(C223,'Dziennik'!$A$4:$A$1200,0)),""),IFERROR(INDEX($H$4:$H$1000,MATCH(INT(C223)&amp;"#"&amp;(K223-1),$L$4:$L$1000,0)),"")))</f>
        <v/>
      </c>
      <c r="G223" s="48" t="n"/>
      <c r="H223" s="82" t="n"/>
      <c r="I223" s="78" t="n"/>
      <c r="J223" s="48" t="n"/>
      <c r="K223" s="79">
        <f>IF(C223="","",COUNTIF($C$4:C223,C223))</f>
        <v/>
      </c>
      <c r="L223" s="79">
        <f>IF(C223="","",INT(C223)&amp;"#"&amp;K223)</f>
        <v/>
      </c>
      <c r="M223" s="79">
        <f>IF(C223="","",YEAR(C223)&amp;"-"&amp;TEXT(MONTH(C223),"00"))</f>
        <v/>
      </c>
    </row>
    <row r="224">
      <c r="A224" s="77" t="n"/>
      <c r="B224" s="78" t="n"/>
      <c r="C224" s="77" t="n"/>
      <c r="D224" s="79">
        <f>IF(C224="","",CHOOSE(WEEKDAY(C224,2),"pon","wt","śr","czw","pt","sob","ndz"))</f>
        <v/>
      </c>
      <c r="E224" s="80">
        <f>IF(C224="","",IF(K224=1,IFERROR(IF(INDEX('Dziennik'!$H$4:$H$1200,MATCH(C224,'Dziennik'!$A$4:$A$1200,0))="","(brak planu)",INDEX('Dziennik'!$H$4:$H$1200,MATCH(C224,'Dziennik'!$A$4:$A$1200,0))),"(dzień poza dziennikiem)"),IFERROR(INDEX($G$4:$G$1000,MATCH(INT(C224)&amp;"#"&amp;(K224-1),$L$4:$L$1000,0))&amp;"","")))</f>
        <v/>
      </c>
      <c r="F224" s="81">
        <f>IF(C224="","",IF(K224=1,IFERROR(INDEX('Dziennik'!$I$4:$I$1200,MATCH(C224,'Dziennik'!$A$4:$A$1200,0)),""),IFERROR(INDEX($H$4:$H$1000,MATCH(INT(C224)&amp;"#"&amp;(K224-1),$L$4:$L$1000,0)),"")))</f>
        <v/>
      </c>
      <c r="G224" s="48" t="n"/>
      <c r="H224" s="82" t="n"/>
      <c r="I224" s="78" t="n"/>
      <c r="J224" s="48" t="n"/>
      <c r="K224" s="79">
        <f>IF(C224="","",COUNTIF($C$4:C224,C224))</f>
        <v/>
      </c>
      <c r="L224" s="79">
        <f>IF(C224="","",INT(C224)&amp;"#"&amp;K224)</f>
        <v/>
      </c>
      <c r="M224" s="79">
        <f>IF(C224="","",YEAR(C224)&amp;"-"&amp;TEXT(MONTH(C224),"00"))</f>
        <v/>
      </c>
    </row>
    <row r="225">
      <c r="A225" s="77" t="n"/>
      <c r="B225" s="78" t="n"/>
      <c r="C225" s="77" t="n"/>
      <c r="D225" s="79">
        <f>IF(C225="","",CHOOSE(WEEKDAY(C225,2),"pon","wt","śr","czw","pt","sob","ndz"))</f>
        <v/>
      </c>
      <c r="E225" s="80">
        <f>IF(C225="","",IF(K225=1,IFERROR(IF(INDEX('Dziennik'!$H$4:$H$1200,MATCH(C225,'Dziennik'!$A$4:$A$1200,0))="","(brak planu)",INDEX('Dziennik'!$H$4:$H$1200,MATCH(C225,'Dziennik'!$A$4:$A$1200,0))),"(dzień poza dziennikiem)"),IFERROR(INDEX($G$4:$G$1000,MATCH(INT(C225)&amp;"#"&amp;(K225-1),$L$4:$L$1000,0))&amp;"","")))</f>
        <v/>
      </c>
      <c r="F225" s="81">
        <f>IF(C225="","",IF(K225=1,IFERROR(INDEX('Dziennik'!$I$4:$I$1200,MATCH(C225,'Dziennik'!$A$4:$A$1200,0)),""),IFERROR(INDEX($H$4:$H$1000,MATCH(INT(C225)&amp;"#"&amp;(K225-1),$L$4:$L$1000,0)),"")))</f>
        <v/>
      </c>
      <c r="G225" s="48" t="n"/>
      <c r="H225" s="82" t="n"/>
      <c r="I225" s="78" t="n"/>
      <c r="J225" s="48" t="n"/>
      <c r="K225" s="79">
        <f>IF(C225="","",COUNTIF($C$4:C225,C225))</f>
        <v/>
      </c>
      <c r="L225" s="79">
        <f>IF(C225="","",INT(C225)&amp;"#"&amp;K225)</f>
        <v/>
      </c>
      <c r="M225" s="79">
        <f>IF(C225="","",YEAR(C225)&amp;"-"&amp;TEXT(MONTH(C225),"00"))</f>
        <v/>
      </c>
    </row>
    <row r="226">
      <c r="A226" s="77" t="n"/>
      <c r="B226" s="78" t="n"/>
      <c r="C226" s="77" t="n"/>
      <c r="D226" s="79">
        <f>IF(C226="","",CHOOSE(WEEKDAY(C226,2),"pon","wt","śr","czw","pt","sob","ndz"))</f>
        <v/>
      </c>
      <c r="E226" s="80">
        <f>IF(C226="","",IF(K226=1,IFERROR(IF(INDEX('Dziennik'!$H$4:$H$1200,MATCH(C226,'Dziennik'!$A$4:$A$1200,0))="","(brak planu)",INDEX('Dziennik'!$H$4:$H$1200,MATCH(C226,'Dziennik'!$A$4:$A$1200,0))),"(dzień poza dziennikiem)"),IFERROR(INDEX($G$4:$G$1000,MATCH(INT(C226)&amp;"#"&amp;(K226-1),$L$4:$L$1000,0))&amp;"","")))</f>
        <v/>
      </c>
      <c r="F226" s="81">
        <f>IF(C226="","",IF(K226=1,IFERROR(INDEX('Dziennik'!$I$4:$I$1200,MATCH(C226,'Dziennik'!$A$4:$A$1200,0)),""),IFERROR(INDEX($H$4:$H$1000,MATCH(INT(C226)&amp;"#"&amp;(K226-1),$L$4:$L$1000,0)),"")))</f>
        <v/>
      </c>
      <c r="G226" s="48" t="n"/>
      <c r="H226" s="82" t="n"/>
      <c r="I226" s="78" t="n"/>
      <c r="J226" s="48" t="n"/>
      <c r="K226" s="79">
        <f>IF(C226="","",COUNTIF($C$4:C226,C226))</f>
        <v/>
      </c>
      <c r="L226" s="79">
        <f>IF(C226="","",INT(C226)&amp;"#"&amp;K226)</f>
        <v/>
      </c>
      <c r="M226" s="79">
        <f>IF(C226="","",YEAR(C226)&amp;"-"&amp;TEXT(MONTH(C226),"00"))</f>
        <v/>
      </c>
    </row>
    <row r="227">
      <c r="A227" s="77" t="n"/>
      <c r="B227" s="78" t="n"/>
      <c r="C227" s="77" t="n"/>
      <c r="D227" s="79">
        <f>IF(C227="","",CHOOSE(WEEKDAY(C227,2),"pon","wt","śr","czw","pt","sob","ndz"))</f>
        <v/>
      </c>
      <c r="E227" s="80">
        <f>IF(C227="","",IF(K227=1,IFERROR(IF(INDEX('Dziennik'!$H$4:$H$1200,MATCH(C227,'Dziennik'!$A$4:$A$1200,0))="","(brak planu)",INDEX('Dziennik'!$H$4:$H$1200,MATCH(C227,'Dziennik'!$A$4:$A$1200,0))),"(dzień poza dziennikiem)"),IFERROR(INDEX($G$4:$G$1000,MATCH(INT(C227)&amp;"#"&amp;(K227-1),$L$4:$L$1000,0))&amp;"","")))</f>
        <v/>
      </c>
      <c r="F227" s="81">
        <f>IF(C227="","",IF(K227=1,IFERROR(INDEX('Dziennik'!$I$4:$I$1200,MATCH(C227,'Dziennik'!$A$4:$A$1200,0)),""),IFERROR(INDEX($H$4:$H$1000,MATCH(INT(C227)&amp;"#"&amp;(K227-1),$L$4:$L$1000,0)),"")))</f>
        <v/>
      </c>
      <c r="G227" s="48" t="n"/>
      <c r="H227" s="82" t="n"/>
      <c r="I227" s="78" t="n"/>
      <c r="J227" s="48" t="n"/>
      <c r="K227" s="79">
        <f>IF(C227="","",COUNTIF($C$4:C227,C227))</f>
        <v/>
      </c>
      <c r="L227" s="79">
        <f>IF(C227="","",INT(C227)&amp;"#"&amp;K227)</f>
        <v/>
      </c>
      <c r="M227" s="79">
        <f>IF(C227="","",YEAR(C227)&amp;"-"&amp;TEXT(MONTH(C227),"00"))</f>
        <v/>
      </c>
    </row>
    <row r="228">
      <c r="A228" s="77" t="n"/>
      <c r="B228" s="78" t="n"/>
      <c r="C228" s="77" t="n"/>
      <c r="D228" s="79">
        <f>IF(C228="","",CHOOSE(WEEKDAY(C228,2),"pon","wt","śr","czw","pt","sob","ndz"))</f>
        <v/>
      </c>
      <c r="E228" s="80">
        <f>IF(C228="","",IF(K228=1,IFERROR(IF(INDEX('Dziennik'!$H$4:$H$1200,MATCH(C228,'Dziennik'!$A$4:$A$1200,0))="","(brak planu)",INDEX('Dziennik'!$H$4:$H$1200,MATCH(C228,'Dziennik'!$A$4:$A$1200,0))),"(dzień poza dziennikiem)"),IFERROR(INDEX($G$4:$G$1000,MATCH(INT(C228)&amp;"#"&amp;(K228-1),$L$4:$L$1000,0))&amp;"","")))</f>
        <v/>
      </c>
      <c r="F228" s="81">
        <f>IF(C228="","",IF(K228=1,IFERROR(INDEX('Dziennik'!$I$4:$I$1200,MATCH(C228,'Dziennik'!$A$4:$A$1200,0)),""),IFERROR(INDEX($H$4:$H$1000,MATCH(INT(C228)&amp;"#"&amp;(K228-1),$L$4:$L$1000,0)),"")))</f>
        <v/>
      </c>
      <c r="G228" s="48" t="n"/>
      <c r="H228" s="82" t="n"/>
      <c r="I228" s="78" t="n"/>
      <c r="J228" s="48" t="n"/>
      <c r="K228" s="79">
        <f>IF(C228="","",COUNTIF($C$4:C228,C228))</f>
        <v/>
      </c>
      <c r="L228" s="79">
        <f>IF(C228="","",INT(C228)&amp;"#"&amp;K228)</f>
        <v/>
      </c>
      <c r="M228" s="79">
        <f>IF(C228="","",YEAR(C228)&amp;"-"&amp;TEXT(MONTH(C228),"00"))</f>
        <v/>
      </c>
    </row>
    <row r="229">
      <c r="A229" s="77" t="n"/>
      <c r="B229" s="78" t="n"/>
      <c r="C229" s="77" t="n"/>
      <c r="D229" s="79">
        <f>IF(C229="","",CHOOSE(WEEKDAY(C229,2),"pon","wt","śr","czw","pt","sob","ndz"))</f>
        <v/>
      </c>
      <c r="E229" s="80">
        <f>IF(C229="","",IF(K229=1,IFERROR(IF(INDEX('Dziennik'!$H$4:$H$1200,MATCH(C229,'Dziennik'!$A$4:$A$1200,0))="","(brak planu)",INDEX('Dziennik'!$H$4:$H$1200,MATCH(C229,'Dziennik'!$A$4:$A$1200,0))),"(dzień poza dziennikiem)"),IFERROR(INDEX($G$4:$G$1000,MATCH(INT(C229)&amp;"#"&amp;(K229-1),$L$4:$L$1000,0))&amp;"","")))</f>
        <v/>
      </c>
      <c r="F229" s="81">
        <f>IF(C229="","",IF(K229=1,IFERROR(INDEX('Dziennik'!$I$4:$I$1200,MATCH(C229,'Dziennik'!$A$4:$A$1200,0)),""),IFERROR(INDEX($H$4:$H$1000,MATCH(INT(C229)&amp;"#"&amp;(K229-1),$L$4:$L$1000,0)),"")))</f>
        <v/>
      </c>
      <c r="G229" s="48" t="n"/>
      <c r="H229" s="82" t="n"/>
      <c r="I229" s="78" t="n"/>
      <c r="J229" s="48" t="n"/>
      <c r="K229" s="79">
        <f>IF(C229="","",COUNTIF($C$4:C229,C229))</f>
        <v/>
      </c>
      <c r="L229" s="79">
        <f>IF(C229="","",INT(C229)&amp;"#"&amp;K229)</f>
        <v/>
      </c>
      <c r="M229" s="79">
        <f>IF(C229="","",YEAR(C229)&amp;"-"&amp;TEXT(MONTH(C229),"00"))</f>
        <v/>
      </c>
    </row>
    <row r="230">
      <c r="A230" s="77" t="n"/>
      <c r="B230" s="78" t="n"/>
      <c r="C230" s="77" t="n"/>
      <c r="D230" s="79">
        <f>IF(C230="","",CHOOSE(WEEKDAY(C230,2),"pon","wt","śr","czw","pt","sob","ndz"))</f>
        <v/>
      </c>
      <c r="E230" s="80">
        <f>IF(C230="","",IF(K230=1,IFERROR(IF(INDEX('Dziennik'!$H$4:$H$1200,MATCH(C230,'Dziennik'!$A$4:$A$1200,0))="","(brak planu)",INDEX('Dziennik'!$H$4:$H$1200,MATCH(C230,'Dziennik'!$A$4:$A$1200,0))),"(dzień poza dziennikiem)"),IFERROR(INDEX($G$4:$G$1000,MATCH(INT(C230)&amp;"#"&amp;(K230-1),$L$4:$L$1000,0))&amp;"","")))</f>
        <v/>
      </c>
      <c r="F230" s="81">
        <f>IF(C230="","",IF(K230=1,IFERROR(INDEX('Dziennik'!$I$4:$I$1200,MATCH(C230,'Dziennik'!$A$4:$A$1200,0)),""),IFERROR(INDEX($H$4:$H$1000,MATCH(INT(C230)&amp;"#"&amp;(K230-1),$L$4:$L$1000,0)),"")))</f>
        <v/>
      </c>
      <c r="G230" s="48" t="n"/>
      <c r="H230" s="82" t="n"/>
      <c r="I230" s="78" t="n"/>
      <c r="J230" s="48" t="n"/>
      <c r="K230" s="79">
        <f>IF(C230="","",COUNTIF($C$4:C230,C230))</f>
        <v/>
      </c>
      <c r="L230" s="79">
        <f>IF(C230="","",INT(C230)&amp;"#"&amp;K230)</f>
        <v/>
      </c>
      <c r="M230" s="79">
        <f>IF(C230="","",YEAR(C230)&amp;"-"&amp;TEXT(MONTH(C230),"00"))</f>
        <v/>
      </c>
    </row>
    <row r="231">
      <c r="A231" s="77" t="n"/>
      <c r="B231" s="78" t="n"/>
      <c r="C231" s="77" t="n"/>
      <c r="D231" s="79">
        <f>IF(C231="","",CHOOSE(WEEKDAY(C231,2),"pon","wt","śr","czw","pt","sob","ndz"))</f>
        <v/>
      </c>
      <c r="E231" s="80">
        <f>IF(C231="","",IF(K231=1,IFERROR(IF(INDEX('Dziennik'!$H$4:$H$1200,MATCH(C231,'Dziennik'!$A$4:$A$1200,0))="","(brak planu)",INDEX('Dziennik'!$H$4:$H$1200,MATCH(C231,'Dziennik'!$A$4:$A$1200,0))),"(dzień poza dziennikiem)"),IFERROR(INDEX($G$4:$G$1000,MATCH(INT(C231)&amp;"#"&amp;(K231-1),$L$4:$L$1000,0))&amp;"","")))</f>
        <v/>
      </c>
      <c r="F231" s="81">
        <f>IF(C231="","",IF(K231=1,IFERROR(INDEX('Dziennik'!$I$4:$I$1200,MATCH(C231,'Dziennik'!$A$4:$A$1200,0)),""),IFERROR(INDEX($H$4:$H$1000,MATCH(INT(C231)&amp;"#"&amp;(K231-1),$L$4:$L$1000,0)),"")))</f>
        <v/>
      </c>
      <c r="G231" s="48" t="n"/>
      <c r="H231" s="82" t="n"/>
      <c r="I231" s="78" t="n"/>
      <c r="J231" s="48" t="n"/>
      <c r="K231" s="79">
        <f>IF(C231="","",COUNTIF($C$4:C231,C231))</f>
        <v/>
      </c>
      <c r="L231" s="79">
        <f>IF(C231="","",INT(C231)&amp;"#"&amp;K231)</f>
        <v/>
      </c>
      <c r="M231" s="79">
        <f>IF(C231="","",YEAR(C231)&amp;"-"&amp;TEXT(MONTH(C231),"00"))</f>
        <v/>
      </c>
    </row>
    <row r="232">
      <c r="A232" s="77" t="n"/>
      <c r="B232" s="78" t="n"/>
      <c r="C232" s="77" t="n"/>
      <c r="D232" s="79">
        <f>IF(C232="","",CHOOSE(WEEKDAY(C232,2),"pon","wt","śr","czw","pt","sob","ndz"))</f>
        <v/>
      </c>
      <c r="E232" s="80">
        <f>IF(C232="","",IF(K232=1,IFERROR(IF(INDEX('Dziennik'!$H$4:$H$1200,MATCH(C232,'Dziennik'!$A$4:$A$1200,0))="","(brak planu)",INDEX('Dziennik'!$H$4:$H$1200,MATCH(C232,'Dziennik'!$A$4:$A$1200,0))),"(dzień poza dziennikiem)"),IFERROR(INDEX($G$4:$G$1000,MATCH(INT(C232)&amp;"#"&amp;(K232-1),$L$4:$L$1000,0))&amp;"","")))</f>
        <v/>
      </c>
      <c r="F232" s="81">
        <f>IF(C232="","",IF(K232=1,IFERROR(INDEX('Dziennik'!$I$4:$I$1200,MATCH(C232,'Dziennik'!$A$4:$A$1200,0)),""),IFERROR(INDEX($H$4:$H$1000,MATCH(INT(C232)&amp;"#"&amp;(K232-1),$L$4:$L$1000,0)),"")))</f>
        <v/>
      </c>
      <c r="G232" s="48" t="n"/>
      <c r="H232" s="82" t="n"/>
      <c r="I232" s="78" t="n"/>
      <c r="J232" s="48" t="n"/>
      <c r="K232" s="79">
        <f>IF(C232="","",COUNTIF($C$4:C232,C232))</f>
        <v/>
      </c>
      <c r="L232" s="79">
        <f>IF(C232="","",INT(C232)&amp;"#"&amp;K232)</f>
        <v/>
      </c>
      <c r="M232" s="79">
        <f>IF(C232="","",YEAR(C232)&amp;"-"&amp;TEXT(MONTH(C232),"00"))</f>
        <v/>
      </c>
    </row>
    <row r="233">
      <c r="A233" s="77" t="n"/>
      <c r="B233" s="78" t="n"/>
      <c r="C233" s="77" t="n"/>
      <c r="D233" s="79">
        <f>IF(C233="","",CHOOSE(WEEKDAY(C233,2),"pon","wt","śr","czw","pt","sob","ndz"))</f>
        <v/>
      </c>
      <c r="E233" s="80">
        <f>IF(C233="","",IF(K233=1,IFERROR(IF(INDEX('Dziennik'!$H$4:$H$1200,MATCH(C233,'Dziennik'!$A$4:$A$1200,0))="","(brak planu)",INDEX('Dziennik'!$H$4:$H$1200,MATCH(C233,'Dziennik'!$A$4:$A$1200,0))),"(dzień poza dziennikiem)"),IFERROR(INDEX($G$4:$G$1000,MATCH(INT(C233)&amp;"#"&amp;(K233-1),$L$4:$L$1000,0))&amp;"","")))</f>
        <v/>
      </c>
      <c r="F233" s="81">
        <f>IF(C233="","",IF(K233=1,IFERROR(INDEX('Dziennik'!$I$4:$I$1200,MATCH(C233,'Dziennik'!$A$4:$A$1200,0)),""),IFERROR(INDEX($H$4:$H$1000,MATCH(INT(C233)&amp;"#"&amp;(K233-1),$L$4:$L$1000,0)),"")))</f>
        <v/>
      </c>
      <c r="G233" s="48" t="n"/>
      <c r="H233" s="82" t="n"/>
      <c r="I233" s="78" t="n"/>
      <c r="J233" s="48" t="n"/>
      <c r="K233" s="79">
        <f>IF(C233="","",COUNTIF($C$4:C233,C233))</f>
        <v/>
      </c>
      <c r="L233" s="79">
        <f>IF(C233="","",INT(C233)&amp;"#"&amp;K233)</f>
        <v/>
      </c>
      <c r="M233" s="79">
        <f>IF(C233="","",YEAR(C233)&amp;"-"&amp;TEXT(MONTH(C233),"00"))</f>
        <v/>
      </c>
    </row>
    <row r="234">
      <c r="A234" s="77" t="n"/>
      <c r="B234" s="78" t="n"/>
      <c r="C234" s="77" t="n"/>
      <c r="D234" s="79">
        <f>IF(C234="","",CHOOSE(WEEKDAY(C234,2),"pon","wt","śr","czw","pt","sob","ndz"))</f>
        <v/>
      </c>
      <c r="E234" s="80">
        <f>IF(C234="","",IF(K234=1,IFERROR(IF(INDEX('Dziennik'!$H$4:$H$1200,MATCH(C234,'Dziennik'!$A$4:$A$1200,0))="","(brak planu)",INDEX('Dziennik'!$H$4:$H$1200,MATCH(C234,'Dziennik'!$A$4:$A$1200,0))),"(dzień poza dziennikiem)"),IFERROR(INDEX($G$4:$G$1000,MATCH(INT(C234)&amp;"#"&amp;(K234-1),$L$4:$L$1000,0))&amp;"","")))</f>
        <v/>
      </c>
      <c r="F234" s="81">
        <f>IF(C234="","",IF(K234=1,IFERROR(INDEX('Dziennik'!$I$4:$I$1200,MATCH(C234,'Dziennik'!$A$4:$A$1200,0)),""),IFERROR(INDEX($H$4:$H$1000,MATCH(INT(C234)&amp;"#"&amp;(K234-1),$L$4:$L$1000,0)),"")))</f>
        <v/>
      </c>
      <c r="G234" s="48" t="n"/>
      <c r="H234" s="82" t="n"/>
      <c r="I234" s="78" t="n"/>
      <c r="J234" s="48" t="n"/>
      <c r="K234" s="79">
        <f>IF(C234="","",COUNTIF($C$4:C234,C234))</f>
        <v/>
      </c>
      <c r="L234" s="79">
        <f>IF(C234="","",INT(C234)&amp;"#"&amp;K234)</f>
        <v/>
      </c>
      <c r="M234" s="79">
        <f>IF(C234="","",YEAR(C234)&amp;"-"&amp;TEXT(MONTH(C234),"00"))</f>
        <v/>
      </c>
    </row>
    <row r="235">
      <c r="A235" s="77" t="n"/>
      <c r="B235" s="78" t="n"/>
      <c r="C235" s="77" t="n"/>
      <c r="D235" s="79">
        <f>IF(C235="","",CHOOSE(WEEKDAY(C235,2),"pon","wt","śr","czw","pt","sob","ndz"))</f>
        <v/>
      </c>
      <c r="E235" s="80">
        <f>IF(C235="","",IF(K235=1,IFERROR(IF(INDEX('Dziennik'!$H$4:$H$1200,MATCH(C235,'Dziennik'!$A$4:$A$1200,0))="","(brak planu)",INDEX('Dziennik'!$H$4:$H$1200,MATCH(C235,'Dziennik'!$A$4:$A$1200,0))),"(dzień poza dziennikiem)"),IFERROR(INDEX($G$4:$G$1000,MATCH(INT(C235)&amp;"#"&amp;(K235-1),$L$4:$L$1000,0))&amp;"","")))</f>
        <v/>
      </c>
      <c r="F235" s="81">
        <f>IF(C235="","",IF(K235=1,IFERROR(INDEX('Dziennik'!$I$4:$I$1200,MATCH(C235,'Dziennik'!$A$4:$A$1200,0)),""),IFERROR(INDEX($H$4:$H$1000,MATCH(INT(C235)&amp;"#"&amp;(K235-1),$L$4:$L$1000,0)),"")))</f>
        <v/>
      </c>
      <c r="G235" s="48" t="n"/>
      <c r="H235" s="82" t="n"/>
      <c r="I235" s="78" t="n"/>
      <c r="J235" s="48" t="n"/>
      <c r="K235" s="79">
        <f>IF(C235="","",COUNTIF($C$4:C235,C235))</f>
        <v/>
      </c>
      <c r="L235" s="79">
        <f>IF(C235="","",INT(C235)&amp;"#"&amp;K235)</f>
        <v/>
      </c>
      <c r="M235" s="79">
        <f>IF(C235="","",YEAR(C235)&amp;"-"&amp;TEXT(MONTH(C235),"00"))</f>
        <v/>
      </c>
    </row>
    <row r="236">
      <c r="A236" s="77" t="n"/>
      <c r="B236" s="78" t="n"/>
      <c r="C236" s="77" t="n"/>
      <c r="D236" s="79">
        <f>IF(C236="","",CHOOSE(WEEKDAY(C236,2),"pon","wt","śr","czw","pt","sob","ndz"))</f>
        <v/>
      </c>
      <c r="E236" s="80">
        <f>IF(C236="","",IF(K236=1,IFERROR(IF(INDEX('Dziennik'!$H$4:$H$1200,MATCH(C236,'Dziennik'!$A$4:$A$1200,0))="","(brak planu)",INDEX('Dziennik'!$H$4:$H$1200,MATCH(C236,'Dziennik'!$A$4:$A$1200,0))),"(dzień poza dziennikiem)"),IFERROR(INDEX($G$4:$G$1000,MATCH(INT(C236)&amp;"#"&amp;(K236-1),$L$4:$L$1000,0))&amp;"","")))</f>
        <v/>
      </c>
      <c r="F236" s="81">
        <f>IF(C236="","",IF(K236=1,IFERROR(INDEX('Dziennik'!$I$4:$I$1200,MATCH(C236,'Dziennik'!$A$4:$A$1200,0)),""),IFERROR(INDEX($H$4:$H$1000,MATCH(INT(C236)&amp;"#"&amp;(K236-1),$L$4:$L$1000,0)),"")))</f>
        <v/>
      </c>
      <c r="G236" s="48" t="n"/>
      <c r="H236" s="82" t="n"/>
      <c r="I236" s="78" t="n"/>
      <c r="J236" s="48" t="n"/>
      <c r="K236" s="79">
        <f>IF(C236="","",COUNTIF($C$4:C236,C236))</f>
        <v/>
      </c>
      <c r="L236" s="79">
        <f>IF(C236="","",INT(C236)&amp;"#"&amp;K236)</f>
        <v/>
      </c>
      <c r="M236" s="79">
        <f>IF(C236="","",YEAR(C236)&amp;"-"&amp;TEXT(MONTH(C236),"00"))</f>
        <v/>
      </c>
    </row>
    <row r="237">
      <c r="A237" s="77" t="n"/>
      <c r="B237" s="78" t="n"/>
      <c r="C237" s="77" t="n"/>
      <c r="D237" s="79">
        <f>IF(C237="","",CHOOSE(WEEKDAY(C237,2),"pon","wt","śr","czw","pt","sob","ndz"))</f>
        <v/>
      </c>
      <c r="E237" s="80">
        <f>IF(C237="","",IF(K237=1,IFERROR(IF(INDEX('Dziennik'!$H$4:$H$1200,MATCH(C237,'Dziennik'!$A$4:$A$1200,0))="","(brak planu)",INDEX('Dziennik'!$H$4:$H$1200,MATCH(C237,'Dziennik'!$A$4:$A$1200,0))),"(dzień poza dziennikiem)"),IFERROR(INDEX($G$4:$G$1000,MATCH(INT(C237)&amp;"#"&amp;(K237-1),$L$4:$L$1000,0))&amp;"","")))</f>
        <v/>
      </c>
      <c r="F237" s="81">
        <f>IF(C237="","",IF(K237=1,IFERROR(INDEX('Dziennik'!$I$4:$I$1200,MATCH(C237,'Dziennik'!$A$4:$A$1200,0)),""),IFERROR(INDEX($H$4:$H$1000,MATCH(INT(C237)&amp;"#"&amp;(K237-1),$L$4:$L$1000,0)),"")))</f>
        <v/>
      </c>
      <c r="G237" s="48" t="n"/>
      <c r="H237" s="82" t="n"/>
      <c r="I237" s="78" t="n"/>
      <c r="J237" s="48" t="n"/>
      <c r="K237" s="79">
        <f>IF(C237="","",COUNTIF($C$4:C237,C237))</f>
        <v/>
      </c>
      <c r="L237" s="79">
        <f>IF(C237="","",INT(C237)&amp;"#"&amp;K237)</f>
        <v/>
      </c>
      <c r="M237" s="79">
        <f>IF(C237="","",YEAR(C237)&amp;"-"&amp;TEXT(MONTH(C237),"00"))</f>
        <v/>
      </c>
    </row>
    <row r="238">
      <c r="A238" s="77" t="n"/>
      <c r="B238" s="78" t="n"/>
      <c r="C238" s="77" t="n"/>
      <c r="D238" s="79">
        <f>IF(C238="","",CHOOSE(WEEKDAY(C238,2),"pon","wt","śr","czw","pt","sob","ndz"))</f>
        <v/>
      </c>
      <c r="E238" s="80">
        <f>IF(C238="","",IF(K238=1,IFERROR(IF(INDEX('Dziennik'!$H$4:$H$1200,MATCH(C238,'Dziennik'!$A$4:$A$1200,0))="","(brak planu)",INDEX('Dziennik'!$H$4:$H$1200,MATCH(C238,'Dziennik'!$A$4:$A$1200,0))),"(dzień poza dziennikiem)"),IFERROR(INDEX($G$4:$G$1000,MATCH(INT(C238)&amp;"#"&amp;(K238-1),$L$4:$L$1000,0))&amp;"","")))</f>
        <v/>
      </c>
      <c r="F238" s="81">
        <f>IF(C238="","",IF(K238=1,IFERROR(INDEX('Dziennik'!$I$4:$I$1200,MATCH(C238,'Dziennik'!$A$4:$A$1200,0)),""),IFERROR(INDEX($H$4:$H$1000,MATCH(INT(C238)&amp;"#"&amp;(K238-1),$L$4:$L$1000,0)),"")))</f>
        <v/>
      </c>
      <c r="G238" s="48" t="n"/>
      <c r="H238" s="82" t="n"/>
      <c r="I238" s="78" t="n"/>
      <c r="J238" s="48" t="n"/>
      <c r="K238" s="79">
        <f>IF(C238="","",COUNTIF($C$4:C238,C238))</f>
        <v/>
      </c>
      <c r="L238" s="79">
        <f>IF(C238="","",INT(C238)&amp;"#"&amp;K238)</f>
        <v/>
      </c>
      <c r="M238" s="79">
        <f>IF(C238="","",YEAR(C238)&amp;"-"&amp;TEXT(MONTH(C238),"00"))</f>
        <v/>
      </c>
    </row>
    <row r="239">
      <c r="A239" s="77" t="n"/>
      <c r="B239" s="78" t="n"/>
      <c r="C239" s="77" t="n"/>
      <c r="D239" s="79">
        <f>IF(C239="","",CHOOSE(WEEKDAY(C239,2),"pon","wt","śr","czw","pt","sob","ndz"))</f>
        <v/>
      </c>
      <c r="E239" s="80">
        <f>IF(C239="","",IF(K239=1,IFERROR(IF(INDEX('Dziennik'!$H$4:$H$1200,MATCH(C239,'Dziennik'!$A$4:$A$1200,0))="","(brak planu)",INDEX('Dziennik'!$H$4:$H$1200,MATCH(C239,'Dziennik'!$A$4:$A$1200,0))),"(dzień poza dziennikiem)"),IFERROR(INDEX($G$4:$G$1000,MATCH(INT(C239)&amp;"#"&amp;(K239-1),$L$4:$L$1000,0))&amp;"","")))</f>
        <v/>
      </c>
      <c r="F239" s="81">
        <f>IF(C239="","",IF(K239=1,IFERROR(INDEX('Dziennik'!$I$4:$I$1200,MATCH(C239,'Dziennik'!$A$4:$A$1200,0)),""),IFERROR(INDEX($H$4:$H$1000,MATCH(INT(C239)&amp;"#"&amp;(K239-1),$L$4:$L$1000,0)),"")))</f>
        <v/>
      </c>
      <c r="G239" s="48" t="n"/>
      <c r="H239" s="82" t="n"/>
      <c r="I239" s="78" t="n"/>
      <c r="J239" s="48" t="n"/>
      <c r="K239" s="79">
        <f>IF(C239="","",COUNTIF($C$4:C239,C239))</f>
        <v/>
      </c>
      <c r="L239" s="79">
        <f>IF(C239="","",INT(C239)&amp;"#"&amp;K239)</f>
        <v/>
      </c>
      <c r="M239" s="79">
        <f>IF(C239="","",YEAR(C239)&amp;"-"&amp;TEXT(MONTH(C239),"00"))</f>
        <v/>
      </c>
    </row>
    <row r="240">
      <c r="A240" s="77" t="n"/>
      <c r="B240" s="78" t="n"/>
      <c r="C240" s="77" t="n"/>
      <c r="D240" s="79">
        <f>IF(C240="","",CHOOSE(WEEKDAY(C240,2),"pon","wt","śr","czw","pt","sob","ndz"))</f>
        <v/>
      </c>
      <c r="E240" s="80">
        <f>IF(C240="","",IF(K240=1,IFERROR(IF(INDEX('Dziennik'!$H$4:$H$1200,MATCH(C240,'Dziennik'!$A$4:$A$1200,0))="","(brak planu)",INDEX('Dziennik'!$H$4:$H$1200,MATCH(C240,'Dziennik'!$A$4:$A$1200,0))),"(dzień poza dziennikiem)"),IFERROR(INDEX($G$4:$G$1000,MATCH(INT(C240)&amp;"#"&amp;(K240-1),$L$4:$L$1000,0))&amp;"","")))</f>
        <v/>
      </c>
      <c r="F240" s="81">
        <f>IF(C240="","",IF(K240=1,IFERROR(INDEX('Dziennik'!$I$4:$I$1200,MATCH(C240,'Dziennik'!$A$4:$A$1200,0)),""),IFERROR(INDEX($H$4:$H$1000,MATCH(INT(C240)&amp;"#"&amp;(K240-1),$L$4:$L$1000,0)),"")))</f>
        <v/>
      </c>
      <c r="G240" s="48" t="n"/>
      <c r="H240" s="82" t="n"/>
      <c r="I240" s="78" t="n"/>
      <c r="J240" s="48" t="n"/>
      <c r="K240" s="79">
        <f>IF(C240="","",COUNTIF($C$4:C240,C240))</f>
        <v/>
      </c>
      <c r="L240" s="79">
        <f>IF(C240="","",INT(C240)&amp;"#"&amp;K240)</f>
        <v/>
      </c>
      <c r="M240" s="79">
        <f>IF(C240="","",YEAR(C240)&amp;"-"&amp;TEXT(MONTH(C240),"00"))</f>
        <v/>
      </c>
    </row>
    <row r="241">
      <c r="A241" s="77" t="n"/>
      <c r="B241" s="78" t="n"/>
      <c r="C241" s="77" t="n"/>
      <c r="D241" s="79">
        <f>IF(C241="","",CHOOSE(WEEKDAY(C241,2),"pon","wt","śr","czw","pt","sob","ndz"))</f>
        <v/>
      </c>
      <c r="E241" s="80">
        <f>IF(C241="","",IF(K241=1,IFERROR(IF(INDEX('Dziennik'!$H$4:$H$1200,MATCH(C241,'Dziennik'!$A$4:$A$1200,0))="","(brak planu)",INDEX('Dziennik'!$H$4:$H$1200,MATCH(C241,'Dziennik'!$A$4:$A$1200,0))),"(dzień poza dziennikiem)"),IFERROR(INDEX($G$4:$G$1000,MATCH(INT(C241)&amp;"#"&amp;(K241-1),$L$4:$L$1000,0))&amp;"","")))</f>
        <v/>
      </c>
      <c r="F241" s="81">
        <f>IF(C241="","",IF(K241=1,IFERROR(INDEX('Dziennik'!$I$4:$I$1200,MATCH(C241,'Dziennik'!$A$4:$A$1200,0)),""),IFERROR(INDEX($H$4:$H$1000,MATCH(INT(C241)&amp;"#"&amp;(K241-1),$L$4:$L$1000,0)),"")))</f>
        <v/>
      </c>
      <c r="G241" s="48" t="n"/>
      <c r="H241" s="82" t="n"/>
      <c r="I241" s="78" t="n"/>
      <c r="J241" s="48" t="n"/>
      <c r="K241" s="79">
        <f>IF(C241="","",COUNTIF($C$4:C241,C241))</f>
        <v/>
      </c>
      <c r="L241" s="79">
        <f>IF(C241="","",INT(C241)&amp;"#"&amp;K241)</f>
        <v/>
      </c>
      <c r="M241" s="79">
        <f>IF(C241="","",YEAR(C241)&amp;"-"&amp;TEXT(MONTH(C241),"00"))</f>
        <v/>
      </c>
    </row>
    <row r="242">
      <c r="A242" s="77" t="n"/>
      <c r="B242" s="78" t="n"/>
      <c r="C242" s="77" t="n"/>
      <c r="D242" s="79">
        <f>IF(C242="","",CHOOSE(WEEKDAY(C242,2),"pon","wt","śr","czw","pt","sob","ndz"))</f>
        <v/>
      </c>
      <c r="E242" s="80">
        <f>IF(C242="","",IF(K242=1,IFERROR(IF(INDEX('Dziennik'!$H$4:$H$1200,MATCH(C242,'Dziennik'!$A$4:$A$1200,0))="","(brak planu)",INDEX('Dziennik'!$H$4:$H$1200,MATCH(C242,'Dziennik'!$A$4:$A$1200,0))),"(dzień poza dziennikiem)"),IFERROR(INDEX($G$4:$G$1000,MATCH(INT(C242)&amp;"#"&amp;(K242-1),$L$4:$L$1000,0))&amp;"","")))</f>
        <v/>
      </c>
      <c r="F242" s="81">
        <f>IF(C242="","",IF(K242=1,IFERROR(INDEX('Dziennik'!$I$4:$I$1200,MATCH(C242,'Dziennik'!$A$4:$A$1200,0)),""),IFERROR(INDEX($H$4:$H$1000,MATCH(INT(C242)&amp;"#"&amp;(K242-1),$L$4:$L$1000,0)),"")))</f>
        <v/>
      </c>
      <c r="G242" s="48" t="n"/>
      <c r="H242" s="82" t="n"/>
      <c r="I242" s="78" t="n"/>
      <c r="J242" s="48" t="n"/>
      <c r="K242" s="79">
        <f>IF(C242="","",COUNTIF($C$4:C242,C242))</f>
        <v/>
      </c>
      <c r="L242" s="79">
        <f>IF(C242="","",INT(C242)&amp;"#"&amp;K242)</f>
        <v/>
      </c>
      <c r="M242" s="79">
        <f>IF(C242="","",YEAR(C242)&amp;"-"&amp;TEXT(MONTH(C242),"00"))</f>
        <v/>
      </c>
    </row>
    <row r="243">
      <c r="A243" s="77" t="n"/>
      <c r="B243" s="78" t="n"/>
      <c r="C243" s="77" t="n"/>
      <c r="D243" s="79">
        <f>IF(C243="","",CHOOSE(WEEKDAY(C243,2),"pon","wt","śr","czw","pt","sob","ndz"))</f>
        <v/>
      </c>
      <c r="E243" s="80">
        <f>IF(C243="","",IF(K243=1,IFERROR(IF(INDEX('Dziennik'!$H$4:$H$1200,MATCH(C243,'Dziennik'!$A$4:$A$1200,0))="","(brak planu)",INDEX('Dziennik'!$H$4:$H$1200,MATCH(C243,'Dziennik'!$A$4:$A$1200,0))),"(dzień poza dziennikiem)"),IFERROR(INDEX($G$4:$G$1000,MATCH(INT(C243)&amp;"#"&amp;(K243-1),$L$4:$L$1000,0))&amp;"","")))</f>
        <v/>
      </c>
      <c r="F243" s="81">
        <f>IF(C243="","",IF(K243=1,IFERROR(INDEX('Dziennik'!$I$4:$I$1200,MATCH(C243,'Dziennik'!$A$4:$A$1200,0)),""),IFERROR(INDEX($H$4:$H$1000,MATCH(INT(C243)&amp;"#"&amp;(K243-1),$L$4:$L$1000,0)),"")))</f>
        <v/>
      </c>
      <c r="G243" s="48" t="n"/>
      <c r="H243" s="82" t="n"/>
      <c r="I243" s="78" t="n"/>
      <c r="J243" s="48" t="n"/>
      <c r="K243" s="79">
        <f>IF(C243="","",COUNTIF($C$4:C243,C243))</f>
        <v/>
      </c>
      <c r="L243" s="79">
        <f>IF(C243="","",INT(C243)&amp;"#"&amp;K243)</f>
        <v/>
      </c>
      <c r="M243" s="79">
        <f>IF(C243="","",YEAR(C243)&amp;"-"&amp;TEXT(MONTH(C243),"00"))</f>
        <v/>
      </c>
    </row>
    <row r="244">
      <c r="A244" s="77" t="n"/>
      <c r="B244" s="78" t="n"/>
      <c r="C244" s="77" t="n"/>
      <c r="D244" s="79">
        <f>IF(C244="","",CHOOSE(WEEKDAY(C244,2),"pon","wt","śr","czw","pt","sob","ndz"))</f>
        <v/>
      </c>
      <c r="E244" s="80">
        <f>IF(C244="","",IF(K244=1,IFERROR(IF(INDEX('Dziennik'!$H$4:$H$1200,MATCH(C244,'Dziennik'!$A$4:$A$1200,0))="","(brak planu)",INDEX('Dziennik'!$H$4:$H$1200,MATCH(C244,'Dziennik'!$A$4:$A$1200,0))),"(dzień poza dziennikiem)"),IFERROR(INDEX($G$4:$G$1000,MATCH(INT(C244)&amp;"#"&amp;(K244-1),$L$4:$L$1000,0))&amp;"","")))</f>
        <v/>
      </c>
      <c r="F244" s="81">
        <f>IF(C244="","",IF(K244=1,IFERROR(INDEX('Dziennik'!$I$4:$I$1200,MATCH(C244,'Dziennik'!$A$4:$A$1200,0)),""),IFERROR(INDEX($H$4:$H$1000,MATCH(INT(C244)&amp;"#"&amp;(K244-1),$L$4:$L$1000,0)),"")))</f>
        <v/>
      </c>
      <c r="G244" s="48" t="n"/>
      <c r="H244" s="82" t="n"/>
      <c r="I244" s="78" t="n"/>
      <c r="J244" s="48" t="n"/>
      <c r="K244" s="79">
        <f>IF(C244="","",COUNTIF($C$4:C244,C244))</f>
        <v/>
      </c>
      <c r="L244" s="79">
        <f>IF(C244="","",INT(C244)&amp;"#"&amp;K244)</f>
        <v/>
      </c>
      <c r="M244" s="79">
        <f>IF(C244="","",YEAR(C244)&amp;"-"&amp;TEXT(MONTH(C244),"00"))</f>
        <v/>
      </c>
    </row>
    <row r="245">
      <c r="A245" s="77" t="n"/>
      <c r="B245" s="78" t="n"/>
      <c r="C245" s="77" t="n"/>
      <c r="D245" s="79">
        <f>IF(C245="","",CHOOSE(WEEKDAY(C245,2),"pon","wt","śr","czw","pt","sob","ndz"))</f>
        <v/>
      </c>
      <c r="E245" s="80">
        <f>IF(C245="","",IF(K245=1,IFERROR(IF(INDEX('Dziennik'!$H$4:$H$1200,MATCH(C245,'Dziennik'!$A$4:$A$1200,0))="","(brak planu)",INDEX('Dziennik'!$H$4:$H$1200,MATCH(C245,'Dziennik'!$A$4:$A$1200,0))),"(dzień poza dziennikiem)"),IFERROR(INDEX($G$4:$G$1000,MATCH(INT(C245)&amp;"#"&amp;(K245-1),$L$4:$L$1000,0))&amp;"","")))</f>
        <v/>
      </c>
      <c r="F245" s="81">
        <f>IF(C245="","",IF(K245=1,IFERROR(INDEX('Dziennik'!$I$4:$I$1200,MATCH(C245,'Dziennik'!$A$4:$A$1200,0)),""),IFERROR(INDEX($H$4:$H$1000,MATCH(INT(C245)&amp;"#"&amp;(K245-1),$L$4:$L$1000,0)),"")))</f>
        <v/>
      </c>
      <c r="G245" s="48" t="n"/>
      <c r="H245" s="82" t="n"/>
      <c r="I245" s="78" t="n"/>
      <c r="J245" s="48" t="n"/>
      <c r="K245" s="79">
        <f>IF(C245="","",COUNTIF($C$4:C245,C245))</f>
        <v/>
      </c>
      <c r="L245" s="79">
        <f>IF(C245="","",INT(C245)&amp;"#"&amp;K245)</f>
        <v/>
      </c>
      <c r="M245" s="79">
        <f>IF(C245="","",YEAR(C245)&amp;"-"&amp;TEXT(MONTH(C245),"00"))</f>
        <v/>
      </c>
    </row>
    <row r="246">
      <c r="A246" s="77" t="n"/>
      <c r="B246" s="78" t="n"/>
      <c r="C246" s="77" t="n"/>
      <c r="D246" s="79">
        <f>IF(C246="","",CHOOSE(WEEKDAY(C246,2),"pon","wt","śr","czw","pt","sob","ndz"))</f>
        <v/>
      </c>
      <c r="E246" s="80">
        <f>IF(C246="","",IF(K246=1,IFERROR(IF(INDEX('Dziennik'!$H$4:$H$1200,MATCH(C246,'Dziennik'!$A$4:$A$1200,0))="","(brak planu)",INDEX('Dziennik'!$H$4:$H$1200,MATCH(C246,'Dziennik'!$A$4:$A$1200,0))),"(dzień poza dziennikiem)"),IFERROR(INDEX($G$4:$G$1000,MATCH(INT(C246)&amp;"#"&amp;(K246-1),$L$4:$L$1000,0))&amp;"","")))</f>
        <v/>
      </c>
      <c r="F246" s="81">
        <f>IF(C246="","",IF(K246=1,IFERROR(INDEX('Dziennik'!$I$4:$I$1200,MATCH(C246,'Dziennik'!$A$4:$A$1200,0)),""),IFERROR(INDEX($H$4:$H$1000,MATCH(INT(C246)&amp;"#"&amp;(K246-1),$L$4:$L$1000,0)),"")))</f>
        <v/>
      </c>
      <c r="G246" s="48" t="n"/>
      <c r="H246" s="82" t="n"/>
      <c r="I246" s="78" t="n"/>
      <c r="J246" s="48" t="n"/>
      <c r="K246" s="79">
        <f>IF(C246="","",COUNTIF($C$4:C246,C246))</f>
        <v/>
      </c>
      <c r="L246" s="79">
        <f>IF(C246="","",INT(C246)&amp;"#"&amp;K246)</f>
        <v/>
      </c>
      <c r="M246" s="79">
        <f>IF(C246="","",YEAR(C246)&amp;"-"&amp;TEXT(MONTH(C246),"00"))</f>
        <v/>
      </c>
    </row>
    <row r="247">
      <c r="A247" s="77" t="n"/>
      <c r="B247" s="78" t="n"/>
      <c r="C247" s="77" t="n"/>
      <c r="D247" s="79">
        <f>IF(C247="","",CHOOSE(WEEKDAY(C247,2),"pon","wt","śr","czw","pt","sob","ndz"))</f>
        <v/>
      </c>
      <c r="E247" s="80">
        <f>IF(C247="","",IF(K247=1,IFERROR(IF(INDEX('Dziennik'!$H$4:$H$1200,MATCH(C247,'Dziennik'!$A$4:$A$1200,0))="","(brak planu)",INDEX('Dziennik'!$H$4:$H$1200,MATCH(C247,'Dziennik'!$A$4:$A$1200,0))),"(dzień poza dziennikiem)"),IFERROR(INDEX($G$4:$G$1000,MATCH(INT(C247)&amp;"#"&amp;(K247-1),$L$4:$L$1000,0))&amp;"","")))</f>
        <v/>
      </c>
      <c r="F247" s="81">
        <f>IF(C247="","",IF(K247=1,IFERROR(INDEX('Dziennik'!$I$4:$I$1200,MATCH(C247,'Dziennik'!$A$4:$A$1200,0)),""),IFERROR(INDEX($H$4:$H$1000,MATCH(INT(C247)&amp;"#"&amp;(K247-1),$L$4:$L$1000,0)),"")))</f>
        <v/>
      </c>
      <c r="G247" s="48" t="n"/>
      <c r="H247" s="82" t="n"/>
      <c r="I247" s="78" t="n"/>
      <c r="J247" s="48" t="n"/>
      <c r="K247" s="79">
        <f>IF(C247="","",COUNTIF($C$4:C247,C247))</f>
        <v/>
      </c>
      <c r="L247" s="79">
        <f>IF(C247="","",INT(C247)&amp;"#"&amp;K247)</f>
        <v/>
      </c>
      <c r="M247" s="79">
        <f>IF(C247="","",YEAR(C247)&amp;"-"&amp;TEXT(MONTH(C247),"00"))</f>
        <v/>
      </c>
    </row>
    <row r="248">
      <c r="A248" s="77" t="n"/>
      <c r="B248" s="78" t="n"/>
      <c r="C248" s="77" t="n"/>
      <c r="D248" s="79">
        <f>IF(C248="","",CHOOSE(WEEKDAY(C248,2),"pon","wt","śr","czw","pt","sob","ndz"))</f>
        <v/>
      </c>
      <c r="E248" s="80">
        <f>IF(C248="","",IF(K248=1,IFERROR(IF(INDEX('Dziennik'!$H$4:$H$1200,MATCH(C248,'Dziennik'!$A$4:$A$1200,0))="","(brak planu)",INDEX('Dziennik'!$H$4:$H$1200,MATCH(C248,'Dziennik'!$A$4:$A$1200,0))),"(dzień poza dziennikiem)"),IFERROR(INDEX($G$4:$G$1000,MATCH(INT(C248)&amp;"#"&amp;(K248-1),$L$4:$L$1000,0))&amp;"","")))</f>
        <v/>
      </c>
      <c r="F248" s="81">
        <f>IF(C248="","",IF(K248=1,IFERROR(INDEX('Dziennik'!$I$4:$I$1200,MATCH(C248,'Dziennik'!$A$4:$A$1200,0)),""),IFERROR(INDEX($H$4:$H$1000,MATCH(INT(C248)&amp;"#"&amp;(K248-1),$L$4:$L$1000,0)),"")))</f>
        <v/>
      </c>
      <c r="G248" s="48" t="n"/>
      <c r="H248" s="82" t="n"/>
      <c r="I248" s="78" t="n"/>
      <c r="J248" s="48" t="n"/>
      <c r="K248" s="79">
        <f>IF(C248="","",COUNTIF($C$4:C248,C248))</f>
        <v/>
      </c>
      <c r="L248" s="79">
        <f>IF(C248="","",INT(C248)&amp;"#"&amp;K248)</f>
        <v/>
      </c>
      <c r="M248" s="79">
        <f>IF(C248="","",YEAR(C248)&amp;"-"&amp;TEXT(MONTH(C248),"00"))</f>
        <v/>
      </c>
    </row>
    <row r="249">
      <c r="A249" s="77" t="n"/>
      <c r="B249" s="78" t="n"/>
      <c r="C249" s="77" t="n"/>
      <c r="D249" s="79">
        <f>IF(C249="","",CHOOSE(WEEKDAY(C249,2),"pon","wt","śr","czw","pt","sob","ndz"))</f>
        <v/>
      </c>
      <c r="E249" s="80">
        <f>IF(C249="","",IF(K249=1,IFERROR(IF(INDEX('Dziennik'!$H$4:$H$1200,MATCH(C249,'Dziennik'!$A$4:$A$1200,0))="","(brak planu)",INDEX('Dziennik'!$H$4:$H$1200,MATCH(C249,'Dziennik'!$A$4:$A$1200,0))),"(dzień poza dziennikiem)"),IFERROR(INDEX($G$4:$G$1000,MATCH(INT(C249)&amp;"#"&amp;(K249-1),$L$4:$L$1000,0))&amp;"","")))</f>
        <v/>
      </c>
      <c r="F249" s="81">
        <f>IF(C249="","",IF(K249=1,IFERROR(INDEX('Dziennik'!$I$4:$I$1200,MATCH(C249,'Dziennik'!$A$4:$A$1200,0)),""),IFERROR(INDEX($H$4:$H$1000,MATCH(INT(C249)&amp;"#"&amp;(K249-1),$L$4:$L$1000,0)),"")))</f>
        <v/>
      </c>
      <c r="G249" s="48" t="n"/>
      <c r="H249" s="82" t="n"/>
      <c r="I249" s="78" t="n"/>
      <c r="J249" s="48" t="n"/>
      <c r="K249" s="79">
        <f>IF(C249="","",COUNTIF($C$4:C249,C249))</f>
        <v/>
      </c>
      <c r="L249" s="79">
        <f>IF(C249="","",INT(C249)&amp;"#"&amp;K249)</f>
        <v/>
      </c>
      <c r="M249" s="79">
        <f>IF(C249="","",YEAR(C249)&amp;"-"&amp;TEXT(MONTH(C249),"00"))</f>
        <v/>
      </c>
    </row>
    <row r="250">
      <c r="A250" s="77" t="n"/>
      <c r="B250" s="78" t="n"/>
      <c r="C250" s="77" t="n"/>
      <c r="D250" s="79">
        <f>IF(C250="","",CHOOSE(WEEKDAY(C250,2),"pon","wt","śr","czw","pt","sob","ndz"))</f>
        <v/>
      </c>
      <c r="E250" s="80">
        <f>IF(C250="","",IF(K250=1,IFERROR(IF(INDEX('Dziennik'!$H$4:$H$1200,MATCH(C250,'Dziennik'!$A$4:$A$1200,0))="","(brak planu)",INDEX('Dziennik'!$H$4:$H$1200,MATCH(C250,'Dziennik'!$A$4:$A$1200,0))),"(dzień poza dziennikiem)"),IFERROR(INDEX($G$4:$G$1000,MATCH(INT(C250)&amp;"#"&amp;(K250-1),$L$4:$L$1000,0))&amp;"","")))</f>
        <v/>
      </c>
      <c r="F250" s="81">
        <f>IF(C250="","",IF(K250=1,IFERROR(INDEX('Dziennik'!$I$4:$I$1200,MATCH(C250,'Dziennik'!$A$4:$A$1200,0)),""),IFERROR(INDEX($H$4:$H$1000,MATCH(INT(C250)&amp;"#"&amp;(K250-1),$L$4:$L$1000,0)),"")))</f>
        <v/>
      </c>
      <c r="G250" s="48" t="n"/>
      <c r="H250" s="82" t="n"/>
      <c r="I250" s="78" t="n"/>
      <c r="J250" s="48" t="n"/>
      <c r="K250" s="79">
        <f>IF(C250="","",COUNTIF($C$4:C250,C250))</f>
        <v/>
      </c>
      <c r="L250" s="79">
        <f>IF(C250="","",INT(C250)&amp;"#"&amp;K250)</f>
        <v/>
      </c>
      <c r="M250" s="79">
        <f>IF(C250="","",YEAR(C250)&amp;"-"&amp;TEXT(MONTH(C250),"00"))</f>
        <v/>
      </c>
    </row>
    <row r="251">
      <c r="A251" s="77" t="n"/>
      <c r="B251" s="78" t="n"/>
      <c r="C251" s="77" t="n"/>
      <c r="D251" s="79">
        <f>IF(C251="","",CHOOSE(WEEKDAY(C251,2),"pon","wt","śr","czw","pt","sob","ndz"))</f>
        <v/>
      </c>
      <c r="E251" s="80">
        <f>IF(C251="","",IF(K251=1,IFERROR(IF(INDEX('Dziennik'!$H$4:$H$1200,MATCH(C251,'Dziennik'!$A$4:$A$1200,0))="","(brak planu)",INDEX('Dziennik'!$H$4:$H$1200,MATCH(C251,'Dziennik'!$A$4:$A$1200,0))),"(dzień poza dziennikiem)"),IFERROR(INDEX($G$4:$G$1000,MATCH(INT(C251)&amp;"#"&amp;(K251-1),$L$4:$L$1000,0))&amp;"","")))</f>
        <v/>
      </c>
      <c r="F251" s="81">
        <f>IF(C251="","",IF(K251=1,IFERROR(INDEX('Dziennik'!$I$4:$I$1200,MATCH(C251,'Dziennik'!$A$4:$A$1200,0)),""),IFERROR(INDEX($H$4:$H$1000,MATCH(INT(C251)&amp;"#"&amp;(K251-1),$L$4:$L$1000,0)),"")))</f>
        <v/>
      </c>
      <c r="G251" s="48" t="n"/>
      <c r="H251" s="82" t="n"/>
      <c r="I251" s="78" t="n"/>
      <c r="J251" s="48" t="n"/>
      <c r="K251" s="79">
        <f>IF(C251="","",COUNTIF($C$4:C251,C251))</f>
        <v/>
      </c>
      <c r="L251" s="79">
        <f>IF(C251="","",INT(C251)&amp;"#"&amp;K251)</f>
        <v/>
      </c>
      <c r="M251" s="79">
        <f>IF(C251="","",YEAR(C251)&amp;"-"&amp;TEXT(MONTH(C251),"00"))</f>
        <v/>
      </c>
    </row>
    <row r="252">
      <c r="A252" s="77" t="n"/>
      <c r="B252" s="78" t="n"/>
      <c r="C252" s="77" t="n"/>
      <c r="D252" s="79">
        <f>IF(C252="","",CHOOSE(WEEKDAY(C252,2),"pon","wt","śr","czw","pt","sob","ndz"))</f>
        <v/>
      </c>
      <c r="E252" s="80">
        <f>IF(C252="","",IF(K252=1,IFERROR(IF(INDEX('Dziennik'!$H$4:$H$1200,MATCH(C252,'Dziennik'!$A$4:$A$1200,0))="","(brak planu)",INDEX('Dziennik'!$H$4:$H$1200,MATCH(C252,'Dziennik'!$A$4:$A$1200,0))),"(dzień poza dziennikiem)"),IFERROR(INDEX($G$4:$G$1000,MATCH(INT(C252)&amp;"#"&amp;(K252-1),$L$4:$L$1000,0))&amp;"","")))</f>
        <v/>
      </c>
      <c r="F252" s="81">
        <f>IF(C252="","",IF(K252=1,IFERROR(INDEX('Dziennik'!$I$4:$I$1200,MATCH(C252,'Dziennik'!$A$4:$A$1200,0)),""),IFERROR(INDEX($H$4:$H$1000,MATCH(INT(C252)&amp;"#"&amp;(K252-1),$L$4:$L$1000,0)),"")))</f>
        <v/>
      </c>
      <c r="G252" s="48" t="n"/>
      <c r="H252" s="82" t="n"/>
      <c r="I252" s="78" t="n"/>
      <c r="J252" s="48" t="n"/>
      <c r="K252" s="79">
        <f>IF(C252="","",COUNTIF($C$4:C252,C252))</f>
        <v/>
      </c>
      <c r="L252" s="79">
        <f>IF(C252="","",INT(C252)&amp;"#"&amp;K252)</f>
        <v/>
      </c>
      <c r="M252" s="79">
        <f>IF(C252="","",YEAR(C252)&amp;"-"&amp;TEXT(MONTH(C252),"00"))</f>
        <v/>
      </c>
    </row>
    <row r="253">
      <c r="A253" s="77" t="n"/>
      <c r="B253" s="78" t="n"/>
      <c r="C253" s="77" t="n"/>
      <c r="D253" s="79">
        <f>IF(C253="","",CHOOSE(WEEKDAY(C253,2),"pon","wt","śr","czw","pt","sob","ndz"))</f>
        <v/>
      </c>
      <c r="E253" s="80">
        <f>IF(C253="","",IF(K253=1,IFERROR(IF(INDEX('Dziennik'!$H$4:$H$1200,MATCH(C253,'Dziennik'!$A$4:$A$1200,0))="","(brak planu)",INDEX('Dziennik'!$H$4:$H$1200,MATCH(C253,'Dziennik'!$A$4:$A$1200,0))),"(dzień poza dziennikiem)"),IFERROR(INDEX($G$4:$G$1000,MATCH(INT(C253)&amp;"#"&amp;(K253-1),$L$4:$L$1000,0))&amp;"","")))</f>
        <v/>
      </c>
      <c r="F253" s="81">
        <f>IF(C253="","",IF(K253=1,IFERROR(INDEX('Dziennik'!$I$4:$I$1200,MATCH(C253,'Dziennik'!$A$4:$A$1200,0)),""),IFERROR(INDEX($H$4:$H$1000,MATCH(INT(C253)&amp;"#"&amp;(K253-1),$L$4:$L$1000,0)),"")))</f>
        <v/>
      </c>
      <c r="G253" s="48" t="n"/>
      <c r="H253" s="82" t="n"/>
      <c r="I253" s="78" t="n"/>
      <c r="J253" s="48" t="n"/>
      <c r="K253" s="79">
        <f>IF(C253="","",COUNTIF($C$4:C253,C253))</f>
        <v/>
      </c>
      <c r="L253" s="79">
        <f>IF(C253="","",INT(C253)&amp;"#"&amp;K253)</f>
        <v/>
      </c>
      <c r="M253" s="79">
        <f>IF(C253="","",YEAR(C253)&amp;"-"&amp;TEXT(MONTH(C253),"00"))</f>
        <v/>
      </c>
    </row>
    <row r="254">
      <c r="A254" s="77" t="n"/>
      <c r="B254" s="78" t="n"/>
      <c r="C254" s="77" t="n"/>
      <c r="D254" s="79">
        <f>IF(C254="","",CHOOSE(WEEKDAY(C254,2),"pon","wt","śr","czw","pt","sob","ndz"))</f>
        <v/>
      </c>
      <c r="E254" s="80">
        <f>IF(C254="","",IF(K254=1,IFERROR(IF(INDEX('Dziennik'!$H$4:$H$1200,MATCH(C254,'Dziennik'!$A$4:$A$1200,0))="","(brak planu)",INDEX('Dziennik'!$H$4:$H$1200,MATCH(C254,'Dziennik'!$A$4:$A$1200,0))),"(dzień poza dziennikiem)"),IFERROR(INDEX($G$4:$G$1000,MATCH(INT(C254)&amp;"#"&amp;(K254-1),$L$4:$L$1000,0))&amp;"","")))</f>
        <v/>
      </c>
      <c r="F254" s="81">
        <f>IF(C254="","",IF(K254=1,IFERROR(INDEX('Dziennik'!$I$4:$I$1200,MATCH(C254,'Dziennik'!$A$4:$A$1200,0)),""),IFERROR(INDEX($H$4:$H$1000,MATCH(INT(C254)&amp;"#"&amp;(K254-1),$L$4:$L$1000,0)),"")))</f>
        <v/>
      </c>
      <c r="G254" s="48" t="n"/>
      <c r="H254" s="82" t="n"/>
      <c r="I254" s="78" t="n"/>
      <c r="J254" s="48" t="n"/>
      <c r="K254" s="79">
        <f>IF(C254="","",COUNTIF($C$4:C254,C254))</f>
        <v/>
      </c>
      <c r="L254" s="79">
        <f>IF(C254="","",INT(C254)&amp;"#"&amp;K254)</f>
        <v/>
      </c>
      <c r="M254" s="79">
        <f>IF(C254="","",YEAR(C254)&amp;"-"&amp;TEXT(MONTH(C254),"00"))</f>
        <v/>
      </c>
    </row>
    <row r="255">
      <c r="A255" s="77" t="n"/>
      <c r="B255" s="78" t="n"/>
      <c r="C255" s="77" t="n"/>
      <c r="D255" s="79">
        <f>IF(C255="","",CHOOSE(WEEKDAY(C255,2),"pon","wt","śr","czw","pt","sob","ndz"))</f>
        <v/>
      </c>
      <c r="E255" s="80">
        <f>IF(C255="","",IF(K255=1,IFERROR(IF(INDEX('Dziennik'!$H$4:$H$1200,MATCH(C255,'Dziennik'!$A$4:$A$1200,0))="","(brak planu)",INDEX('Dziennik'!$H$4:$H$1200,MATCH(C255,'Dziennik'!$A$4:$A$1200,0))),"(dzień poza dziennikiem)"),IFERROR(INDEX($G$4:$G$1000,MATCH(INT(C255)&amp;"#"&amp;(K255-1),$L$4:$L$1000,0))&amp;"","")))</f>
        <v/>
      </c>
      <c r="F255" s="81">
        <f>IF(C255="","",IF(K255=1,IFERROR(INDEX('Dziennik'!$I$4:$I$1200,MATCH(C255,'Dziennik'!$A$4:$A$1200,0)),""),IFERROR(INDEX($H$4:$H$1000,MATCH(INT(C255)&amp;"#"&amp;(K255-1),$L$4:$L$1000,0)),"")))</f>
        <v/>
      </c>
      <c r="G255" s="48" t="n"/>
      <c r="H255" s="82" t="n"/>
      <c r="I255" s="78" t="n"/>
      <c r="J255" s="48" t="n"/>
      <c r="K255" s="79">
        <f>IF(C255="","",COUNTIF($C$4:C255,C255))</f>
        <v/>
      </c>
      <c r="L255" s="79">
        <f>IF(C255="","",INT(C255)&amp;"#"&amp;K255)</f>
        <v/>
      </c>
      <c r="M255" s="79">
        <f>IF(C255="","",YEAR(C255)&amp;"-"&amp;TEXT(MONTH(C255),"00"))</f>
        <v/>
      </c>
    </row>
    <row r="256">
      <c r="A256" s="77" t="n"/>
      <c r="B256" s="78" t="n"/>
      <c r="C256" s="77" t="n"/>
      <c r="D256" s="79">
        <f>IF(C256="","",CHOOSE(WEEKDAY(C256,2),"pon","wt","śr","czw","pt","sob","ndz"))</f>
        <v/>
      </c>
      <c r="E256" s="80">
        <f>IF(C256="","",IF(K256=1,IFERROR(IF(INDEX('Dziennik'!$H$4:$H$1200,MATCH(C256,'Dziennik'!$A$4:$A$1200,0))="","(brak planu)",INDEX('Dziennik'!$H$4:$H$1200,MATCH(C256,'Dziennik'!$A$4:$A$1200,0))),"(dzień poza dziennikiem)"),IFERROR(INDEX($G$4:$G$1000,MATCH(INT(C256)&amp;"#"&amp;(K256-1),$L$4:$L$1000,0))&amp;"","")))</f>
        <v/>
      </c>
      <c r="F256" s="81">
        <f>IF(C256="","",IF(K256=1,IFERROR(INDEX('Dziennik'!$I$4:$I$1200,MATCH(C256,'Dziennik'!$A$4:$A$1200,0)),""),IFERROR(INDEX($H$4:$H$1000,MATCH(INT(C256)&amp;"#"&amp;(K256-1),$L$4:$L$1000,0)),"")))</f>
        <v/>
      </c>
      <c r="G256" s="48" t="n"/>
      <c r="H256" s="82" t="n"/>
      <c r="I256" s="78" t="n"/>
      <c r="J256" s="48" t="n"/>
      <c r="K256" s="79">
        <f>IF(C256="","",COUNTIF($C$4:C256,C256))</f>
        <v/>
      </c>
      <c r="L256" s="79">
        <f>IF(C256="","",INT(C256)&amp;"#"&amp;K256)</f>
        <v/>
      </c>
      <c r="M256" s="79">
        <f>IF(C256="","",YEAR(C256)&amp;"-"&amp;TEXT(MONTH(C256),"00"))</f>
        <v/>
      </c>
    </row>
    <row r="257">
      <c r="A257" s="77" t="n"/>
      <c r="B257" s="78" t="n"/>
      <c r="C257" s="77" t="n"/>
      <c r="D257" s="79">
        <f>IF(C257="","",CHOOSE(WEEKDAY(C257,2),"pon","wt","śr","czw","pt","sob","ndz"))</f>
        <v/>
      </c>
      <c r="E257" s="80">
        <f>IF(C257="","",IF(K257=1,IFERROR(IF(INDEX('Dziennik'!$H$4:$H$1200,MATCH(C257,'Dziennik'!$A$4:$A$1200,0))="","(brak planu)",INDEX('Dziennik'!$H$4:$H$1200,MATCH(C257,'Dziennik'!$A$4:$A$1200,0))),"(dzień poza dziennikiem)"),IFERROR(INDEX($G$4:$G$1000,MATCH(INT(C257)&amp;"#"&amp;(K257-1),$L$4:$L$1000,0))&amp;"","")))</f>
        <v/>
      </c>
      <c r="F257" s="81">
        <f>IF(C257="","",IF(K257=1,IFERROR(INDEX('Dziennik'!$I$4:$I$1200,MATCH(C257,'Dziennik'!$A$4:$A$1200,0)),""),IFERROR(INDEX($H$4:$H$1000,MATCH(INT(C257)&amp;"#"&amp;(K257-1),$L$4:$L$1000,0)),"")))</f>
        <v/>
      </c>
      <c r="G257" s="48" t="n"/>
      <c r="H257" s="82" t="n"/>
      <c r="I257" s="78" t="n"/>
      <c r="J257" s="48" t="n"/>
      <c r="K257" s="79">
        <f>IF(C257="","",COUNTIF($C$4:C257,C257))</f>
        <v/>
      </c>
      <c r="L257" s="79">
        <f>IF(C257="","",INT(C257)&amp;"#"&amp;K257)</f>
        <v/>
      </c>
      <c r="M257" s="79">
        <f>IF(C257="","",YEAR(C257)&amp;"-"&amp;TEXT(MONTH(C257),"00"))</f>
        <v/>
      </c>
    </row>
    <row r="258">
      <c r="A258" s="77" t="n"/>
      <c r="B258" s="78" t="n"/>
      <c r="C258" s="77" t="n"/>
      <c r="D258" s="79">
        <f>IF(C258="","",CHOOSE(WEEKDAY(C258,2),"pon","wt","śr","czw","pt","sob","ndz"))</f>
        <v/>
      </c>
      <c r="E258" s="80">
        <f>IF(C258="","",IF(K258=1,IFERROR(IF(INDEX('Dziennik'!$H$4:$H$1200,MATCH(C258,'Dziennik'!$A$4:$A$1200,0))="","(brak planu)",INDEX('Dziennik'!$H$4:$H$1200,MATCH(C258,'Dziennik'!$A$4:$A$1200,0))),"(dzień poza dziennikiem)"),IFERROR(INDEX($G$4:$G$1000,MATCH(INT(C258)&amp;"#"&amp;(K258-1),$L$4:$L$1000,0))&amp;"","")))</f>
        <v/>
      </c>
      <c r="F258" s="81">
        <f>IF(C258="","",IF(K258=1,IFERROR(INDEX('Dziennik'!$I$4:$I$1200,MATCH(C258,'Dziennik'!$A$4:$A$1200,0)),""),IFERROR(INDEX($H$4:$H$1000,MATCH(INT(C258)&amp;"#"&amp;(K258-1),$L$4:$L$1000,0)),"")))</f>
        <v/>
      </c>
      <c r="G258" s="48" t="n"/>
      <c r="H258" s="82" t="n"/>
      <c r="I258" s="78" t="n"/>
      <c r="J258" s="48" t="n"/>
      <c r="K258" s="79">
        <f>IF(C258="","",COUNTIF($C$4:C258,C258))</f>
        <v/>
      </c>
      <c r="L258" s="79">
        <f>IF(C258="","",INT(C258)&amp;"#"&amp;K258)</f>
        <v/>
      </c>
      <c r="M258" s="79">
        <f>IF(C258="","",YEAR(C258)&amp;"-"&amp;TEXT(MONTH(C258),"00"))</f>
        <v/>
      </c>
    </row>
    <row r="259">
      <c r="A259" s="77" t="n"/>
      <c r="B259" s="78" t="n"/>
      <c r="C259" s="77" t="n"/>
      <c r="D259" s="79">
        <f>IF(C259="","",CHOOSE(WEEKDAY(C259,2),"pon","wt","śr","czw","pt","sob","ndz"))</f>
        <v/>
      </c>
      <c r="E259" s="80">
        <f>IF(C259="","",IF(K259=1,IFERROR(IF(INDEX('Dziennik'!$H$4:$H$1200,MATCH(C259,'Dziennik'!$A$4:$A$1200,0))="","(brak planu)",INDEX('Dziennik'!$H$4:$H$1200,MATCH(C259,'Dziennik'!$A$4:$A$1200,0))),"(dzień poza dziennikiem)"),IFERROR(INDEX($G$4:$G$1000,MATCH(INT(C259)&amp;"#"&amp;(K259-1),$L$4:$L$1000,0))&amp;"","")))</f>
        <v/>
      </c>
      <c r="F259" s="81">
        <f>IF(C259="","",IF(K259=1,IFERROR(INDEX('Dziennik'!$I$4:$I$1200,MATCH(C259,'Dziennik'!$A$4:$A$1200,0)),""),IFERROR(INDEX($H$4:$H$1000,MATCH(INT(C259)&amp;"#"&amp;(K259-1),$L$4:$L$1000,0)),"")))</f>
        <v/>
      </c>
      <c r="G259" s="48" t="n"/>
      <c r="H259" s="82" t="n"/>
      <c r="I259" s="78" t="n"/>
      <c r="J259" s="48" t="n"/>
      <c r="K259" s="79">
        <f>IF(C259="","",COUNTIF($C$4:C259,C259))</f>
        <v/>
      </c>
      <c r="L259" s="79">
        <f>IF(C259="","",INT(C259)&amp;"#"&amp;K259)</f>
        <v/>
      </c>
      <c r="M259" s="79">
        <f>IF(C259="","",YEAR(C259)&amp;"-"&amp;TEXT(MONTH(C259),"00"))</f>
        <v/>
      </c>
    </row>
    <row r="260">
      <c r="A260" s="77" t="n"/>
      <c r="B260" s="78" t="n"/>
      <c r="C260" s="77" t="n"/>
      <c r="D260" s="79">
        <f>IF(C260="","",CHOOSE(WEEKDAY(C260,2),"pon","wt","śr","czw","pt","sob","ndz"))</f>
        <v/>
      </c>
      <c r="E260" s="80">
        <f>IF(C260="","",IF(K260=1,IFERROR(IF(INDEX('Dziennik'!$H$4:$H$1200,MATCH(C260,'Dziennik'!$A$4:$A$1200,0))="","(brak planu)",INDEX('Dziennik'!$H$4:$H$1200,MATCH(C260,'Dziennik'!$A$4:$A$1200,0))),"(dzień poza dziennikiem)"),IFERROR(INDEX($G$4:$G$1000,MATCH(INT(C260)&amp;"#"&amp;(K260-1),$L$4:$L$1000,0))&amp;"","")))</f>
        <v/>
      </c>
      <c r="F260" s="81">
        <f>IF(C260="","",IF(K260=1,IFERROR(INDEX('Dziennik'!$I$4:$I$1200,MATCH(C260,'Dziennik'!$A$4:$A$1200,0)),""),IFERROR(INDEX($H$4:$H$1000,MATCH(INT(C260)&amp;"#"&amp;(K260-1),$L$4:$L$1000,0)),"")))</f>
        <v/>
      </c>
      <c r="G260" s="48" t="n"/>
      <c r="H260" s="82" t="n"/>
      <c r="I260" s="78" t="n"/>
      <c r="J260" s="48" t="n"/>
      <c r="K260" s="79">
        <f>IF(C260="","",COUNTIF($C$4:C260,C260))</f>
        <v/>
      </c>
      <c r="L260" s="79">
        <f>IF(C260="","",INT(C260)&amp;"#"&amp;K260)</f>
        <v/>
      </c>
      <c r="M260" s="79">
        <f>IF(C260="","",YEAR(C260)&amp;"-"&amp;TEXT(MONTH(C260),"00"))</f>
        <v/>
      </c>
    </row>
    <row r="261">
      <c r="A261" s="77" t="n"/>
      <c r="B261" s="78" t="n"/>
      <c r="C261" s="77" t="n"/>
      <c r="D261" s="79">
        <f>IF(C261="","",CHOOSE(WEEKDAY(C261,2),"pon","wt","śr","czw","pt","sob","ndz"))</f>
        <v/>
      </c>
      <c r="E261" s="80">
        <f>IF(C261="","",IF(K261=1,IFERROR(IF(INDEX('Dziennik'!$H$4:$H$1200,MATCH(C261,'Dziennik'!$A$4:$A$1200,0))="","(brak planu)",INDEX('Dziennik'!$H$4:$H$1200,MATCH(C261,'Dziennik'!$A$4:$A$1200,0))),"(dzień poza dziennikiem)"),IFERROR(INDEX($G$4:$G$1000,MATCH(INT(C261)&amp;"#"&amp;(K261-1),$L$4:$L$1000,0))&amp;"","")))</f>
        <v/>
      </c>
      <c r="F261" s="81">
        <f>IF(C261="","",IF(K261=1,IFERROR(INDEX('Dziennik'!$I$4:$I$1200,MATCH(C261,'Dziennik'!$A$4:$A$1200,0)),""),IFERROR(INDEX($H$4:$H$1000,MATCH(INT(C261)&amp;"#"&amp;(K261-1),$L$4:$L$1000,0)),"")))</f>
        <v/>
      </c>
      <c r="G261" s="48" t="n"/>
      <c r="H261" s="82" t="n"/>
      <c r="I261" s="78" t="n"/>
      <c r="J261" s="48" t="n"/>
      <c r="K261" s="79">
        <f>IF(C261="","",COUNTIF($C$4:C261,C261))</f>
        <v/>
      </c>
      <c r="L261" s="79">
        <f>IF(C261="","",INT(C261)&amp;"#"&amp;K261)</f>
        <v/>
      </c>
      <c r="M261" s="79">
        <f>IF(C261="","",YEAR(C261)&amp;"-"&amp;TEXT(MONTH(C261),"00"))</f>
        <v/>
      </c>
    </row>
    <row r="262">
      <c r="A262" s="77" t="n"/>
      <c r="B262" s="78" t="n"/>
      <c r="C262" s="77" t="n"/>
      <c r="D262" s="79">
        <f>IF(C262="","",CHOOSE(WEEKDAY(C262,2),"pon","wt","śr","czw","pt","sob","ndz"))</f>
        <v/>
      </c>
      <c r="E262" s="80">
        <f>IF(C262="","",IF(K262=1,IFERROR(IF(INDEX('Dziennik'!$H$4:$H$1200,MATCH(C262,'Dziennik'!$A$4:$A$1200,0))="","(brak planu)",INDEX('Dziennik'!$H$4:$H$1200,MATCH(C262,'Dziennik'!$A$4:$A$1200,0))),"(dzień poza dziennikiem)"),IFERROR(INDEX($G$4:$G$1000,MATCH(INT(C262)&amp;"#"&amp;(K262-1),$L$4:$L$1000,0))&amp;"","")))</f>
        <v/>
      </c>
      <c r="F262" s="81">
        <f>IF(C262="","",IF(K262=1,IFERROR(INDEX('Dziennik'!$I$4:$I$1200,MATCH(C262,'Dziennik'!$A$4:$A$1200,0)),""),IFERROR(INDEX($H$4:$H$1000,MATCH(INT(C262)&amp;"#"&amp;(K262-1),$L$4:$L$1000,0)),"")))</f>
        <v/>
      </c>
      <c r="G262" s="48" t="n"/>
      <c r="H262" s="82" t="n"/>
      <c r="I262" s="78" t="n"/>
      <c r="J262" s="48" t="n"/>
      <c r="K262" s="79">
        <f>IF(C262="","",COUNTIF($C$4:C262,C262))</f>
        <v/>
      </c>
      <c r="L262" s="79">
        <f>IF(C262="","",INT(C262)&amp;"#"&amp;K262)</f>
        <v/>
      </c>
      <c r="M262" s="79">
        <f>IF(C262="","",YEAR(C262)&amp;"-"&amp;TEXT(MONTH(C262),"00"))</f>
        <v/>
      </c>
    </row>
    <row r="263">
      <c r="A263" s="77" t="n"/>
      <c r="B263" s="78" t="n"/>
      <c r="C263" s="77" t="n"/>
      <c r="D263" s="79">
        <f>IF(C263="","",CHOOSE(WEEKDAY(C263,2),"pon","wt","śr","czw","pt","sob","ndz"))</f>
        <v/>
      </c>
      <c r="E263" s="80">
        <f>IF(C263="","",IF(K263=1,IFERROR(IF(INDEX('Dziennik'!$H$4:$H$1200,MATCH(C263,'Dziennik'!$A$4:$A$1200,0))="","(brak planu)",INDEX('Dziennik'!$H$4:$H$1200,MATCH(C263,'Dziennik'!$A$4:$A$1200,0))),"(dzień poza dziennikiem)"),IFERROR(INDEX($G$4:$G$1000,MATCH(INT(C263)&amp;"#"&amp;(K263-1),$L$4:$L$1000,0))&amp;"","")))</f>
        <v/>
      </c>
      <c r="F263" s="81">
        <f>IF(C263="","",IF(K263=1,IFERROR(INDEX('Dziennik'!$I$4:$I$1200,MATCH(C263,'Dziennik'!$A$4:$A$1200,0)),""),IFERROR(INDEX($H$4:$H$1000,MATCH(INT(C263)&amp;"#"&amp;(K263-1),$L$4:$L$1000,0)),"")))</f>
        <v/>
      </c>
      <c r="G263" s="48" t="n"/>
      <c r="H263" s="82" t="n"/>
      <c r="I263" s="78" t="n"/>
      <c r="J263" s="48" t="n"/>
      <c r="K263" s="79">
        <f>IF(C263="","",COUNTIF($C$4:C263,C263))</f>
        <v/>
      </c>
      <c r="L263" s="79">
        <f>IF(C263="","",INT(C263)&amp;"#"&amp;K263)</f>
        <v/>
      </c>
      <c r="M263" s="79">
        <f>IF(C263="","",YEAR(C263)&amp;"-"&amp;TEXT(MONTH(C263),"00"))</f>
        <v/>
      </c>
    </row>
    <row r="264">
      <c r="A264" s="77" t="n"/>
      <c r="B264" s="78" t="n"/>
      <c r="C264" s="77" t="n"/>
      <c r="D264" s="79">
        <f>IF(C264="","",CHOOSE(WEEKDAY(C264,2),"pon","wt","śr","czw","pt","sob","ndz"))</f>
        <v/>
      </c>
      <c r="E264" s="80">
        <f>IF(C264="","",IF(K264=1,IFERROR(IF(INDEX('Dziennik'!$H$4:$H$1200,MATCH(C264,'Dziennik'!$A$4:$A$1200,0))="","(brak planu)",INDEX('Dziennik'!$H$4:$H$1200,MATCH(C264,'Dziennik'!$A$4:$A$1200,0))),"(dzień poza dziennikiem)"),IFERROR(INDEX($G$4:$G$1000,MATCH(INT(C264)&amp;"#"&amp;(K264-1),$L$4:$L$1000,0))&amp;"","")))</f>
        <v/>
      </c>
      <c r="F264" s="81">
        <f>IF(C264="","",IF(K264=1,IFERROR(INDEX('Dziennik'!$I$4:$I$1200,MATCH(C264,'Dziennik'!$A$4:$A$1200,0)),""),IFERROR(INDEX($H$4:$H$1000,MATCH(INT(C264)&amp;"#"&amp;(K264-1),$L$4:$L$1000,0)),"")))</f>
        <v/>
      </c>
      <c r="G264" s="48" t="n"/>
      <c r="H264" s="82" t="n"/>
      <c r="I264" s="78" t="n"/>
      <c r="J264" s="48" t="n"/>
      <c r="K264" s="79">
        <f>IF(C264="","",COUNTIF($C$4:C264,C264))</f>
        <v/>
      </c>
      <c r="L264" s="79">
        <f>IF(C264="","",INT(C264)&amp;"#"&amp;K264)</f>
        <v/>
      </c>
      <c r="M264" s="79">
        <f>IF(C264="","",YEAR(C264)&amp;"-"&amp;TEXT(MONTH(C264),"00"))</f>
        <v/>
      </c>
    </row>
    <row r="265">
      <c r="A265" s="77" t="n"/>
      <c r="B265" s="78" t="n"/>
      <c r="C265" s="77" t="n"/>
      <c r="D265" s="79">
        <f>IF(C265="","",CHOOSE(WEEKDAY(C265,2),"pon","wt","śr","czw","pt","sob","ndz"))</f>
        <v/>
      </c>
      <c r="E265" s="80">
        <f>IF(C265="","",IF(K265=1,IFERROR(IF(INDEX('Dziennik'!$H$4:$H$1200,MATCH(C265,'Dziennik'!$A$4:$A$1200,0))="","(brak planu)",INDEX('Dziennik'!$H$4:$H$1200,MATCH(C265,'Dziennik'!$A$4:$A$1200,0))),"(dzień poza dziennikiem)"),IFERROR(INDEX($G$4:$G$1000,MATCH(INT(C265)&amp;"#"&amp;(K265-1),$L$4:$L$1000,0))&amp;"","")))</f>
        <v/>
      </c>
      <c r="F265" s="81">
        <f>IF(C265="","",IF(K265=1,IFERROR(INDEX('Dziennik'!$I$4:$I$1200,MATCH(C265,'Dziennik'!$A$4:$A$1200,0)),""),IFERROR(INDEX($H$4:$H$1000,MATCH(INT(C265)&amp;"#"&amp;(K265-1),$L$4:$L$1000,0)),"")))</f>
        <v/>
      </c>
      <c r="G265" s="48" t="n"/>
      <c r="H265" s="82" t="n"/>
      <c r="I265" s="78" t="n"/>
      <c r="J265" s="48" t="n"/>
      <c r="K265" s="79">
        <f>IF(C265="","",COUNTIF($C$4:C265,C265))</f>
        <v/>
      </c>
      <c r="L265" s="79">
        <f>IF(C265="","",INT(C265)&amp;"#"&amp;K265)</f>
        <v/>
      </c>
      <c r="M265" s="79">
        <f>IF(C265="","",YEAR(C265)&amp;"-"&amp;TEXT(MONTH(C265),"00"))</f>
        <v/>
      </c>
    </row>
    <row r="266">
      <c r="A266" s="77" t="n"/>
      <c r="B266" s="78" t="n"/>
      <c r="C266" s="77" t="n"/>
      <c r="D266" s="79">
        <f>IF(C266="","",CHOOSE(WEEKDAY(C266,2),"pon","wt","śr","czw","pt","sob","ndz"))</f>
        <v/>
      </c>
      <c r="E266" s="80">
        <f>IF(C266="","",IF(K266=1,IFERROR(IF(INDEX('Dziennik'!$H$4:$H$1200,MATCH(C266,'Dziennik'!$A$4:$A$1200,0))="","(brak planu)",INDEX('Dziennik'!$H$4:$H$1200,MATCH(C266,'Dziennik'!$A$4:$A$1200,0))),"(dzień poza dziennikiem)"),IFERROR(INDEX($G$4:$G$1000,MATCH(INT(C266)&amp;"#"&amp;(K266-1),$L$4:$L$1000,0))&amp;"","")))</f>
        <v/>
      </c>
      <c r="F266" s="81">
        <f>IF(C266="","",IF(K266=1,IFERROR(INDEX('Dziennik'!$I$4:$I$1200,MATCH(C266,'Dziennik'!$A$4:$A$1200,0)),""),IFERROR(INDEX($H$4:$H$1000,MATCH(INT(C266)&amp;"#"&amp;(K266-1),$L$4:$L$1000,0)),"")))</f>
        <v/>
      </c>
      <c r="G266" s="48" t="n"/>
      <c r="H266" s="82" t="n"/>
      <c r="I266" s="78" t="n"/>
      <c r="J266" s="48" t="n"/>
      <c r="K266" s="79">
        <f>IF(C266="","",COUNTIF($C$4:C266,C266))</f>
        <v/>
      </c>
      <c r="L266" s="79">
        <f>IF(C266="","",INT(C266)&amp;"#"&amp;K266)</f>
        <v/>
      </c>
      <c r="M266" s="79">
        <f>IF(C266="","",YEAR(C266)&amp;"-"&amp;TEXT(MONTH(C266),"00"))</f>
        <v/>
      </c>
    </row>
    <row r="267">
      <c r="A267" s="77" t="n"/>
      <c r="B267" s="78" t="n"/>
      <c r="C267" s="77" t="n"/>
      <c r="D267" s="79">
        <f>IF(C267="","",CHOOSE(WEEKDAY(C267,2),"pon","wt","śr","czw","pt","sob","ndz"))</f>
        <v/>
      </c>
      <c r="E267" s="80">
        <f>IF(C267="","",IF(K267=1,IFERROR(IF(INDEX('Dziennik'!$H$4:$H$1200,MATCH(C267,'Dziennik'!$A$4:$A$1200,0))="","(brak planu)",INDEX('Dziennik'!$H$4:$H$1200,MATCH(C267,'Dziennik'!$A$4:$A$1200,0))),"(dzień poza dziennikiem)"),IFERROR(INDEX($G$4:$G$1000,MATCH(INT(C267)&amp;"#"&amp;(K267-1),$L$4:$L$1000,0))&amp;"","")))</f>
        <v/>
      </c>
      <c r="F267" s="81">
        <f>IF(C267="","",IF(K267=1,IFERROR(INDEX('Dziennik'!$I$4:$I$1200,MATCH(C267,'Dziennik'!$A$4:$A$1200,0)),""),IFERROR(INDEX($H$4:$H$1000,MATCH(INT(C267)&amp;"#"&amp;(K267-1),$L$4:$L$1000,0)),"")))</f>
        <v/>
      </c>
      <c r="G267" s="48" t="n"/>
      <c r="H267" s="82" t="n"/>
      <c r="I267" s="78" t="n"/>
      <c r="J267" s="48" t="n"/>
      <c r="K267" s="79">
        <f>IF(C267="","",COUNTIF($C$4:C267,C267))</f>
        <v/>
      </c>
      <c r="L267" s="79">
        <f>IF(C267="","",INT(C267)&amp;"#"&amp;K267)</f>
        <v/>
      </c>
      <c r="M267" s="79">
        <f>IF(C267="","",YEAR(C267)&amp;"-"&amp;TEXT(MONTH(C267),"00"))</f>
        <v/>
      </c>
    </row>
    <row r="268">
      <c r="A268" s="77" t="n"/>
      <c r="B268" s="78" t="n"/>
      <c r="C268" s="77" t="n"/>
      <c r="D268" s="79">
        <f>IF(C268="","",CHOOSE(WEEKDAY(C268,2),"pon","wt","śr","czw","pt","sob","ndz"))</f>
        <v/>
      </c>
      <c r="E268" s="80">
        <f>IF(C268="","",IF(K268=1,IFERROR(IF(INDEX('Dziennik'!$H$4:$H$1200,MATCH(C268,'Dziennik'!$A$4:$A$1200,0))="","(brak planu)",INDEX('Dziennik'!$H$4:$H$1200,MATCH(C268,'Dziennik'!$A$4:$A$1200,0))),"(dzień poza dziennikiem)"),IFERROR(INDEX($G$4:$G$1000,MATCH(INT(C268)&amp;"#"&amp;(K268-1),$L$4:$L$1000,0))&amp;"","")))</f>
        <v/>
      </c>
      <c r="F268" s="81">
        <f>IF(C268="","",IF(K268=1,IFERROR(INDEX('Dziennik'!$I$4:$I$1200,MATCH(C268,'Dziennik'!$A$4:$A$1200,0)),""),IFERROR(INDEX($H$4:$H$1000,MATCH(INT(C268)&amp;"#"&amp;(K268-1),$L$4:$L$1000,0)),"")))</f>
        <v/>
      </c>
      <c r="G268" s="48" t="n"/>
      <c r="H268" s="82" t="n"/>
      <c r="I268" s="78" t="n"/>
      <c r="J268" s="48" t="n"/>
      <c r="K268" s="79">
        <f>IF(C268="","",COUNTIF($C$4:C268,C268))</f>
        <v/>
      </c>
      <c r="L268" s="79">
        <f>IF(C268="","",INT(C268)&amp;"#"&amp;K268)</f>
        <v/>
      </c>
      <c r="M268" s="79">
        <f>IF(C268="","",YEAR(C268)&amp;"-"&amp;TEXT(MONTH(C268),"00"))</f>
        <v/>
      </c>
    </row>
    <row r="269">
      <c r="A269" s="77" t="n"/>
      <c r="B269" s="78" t="n"/>
      <c r="C269" s="77" t="n"/>
      <c r="D269" s="79">
        <f>IF(C269="","",CHOOSE(WEEKDAY(C269,2),"pon","wt","śr","czw","pt","sob","ndz"))</f>
        <v/>
      </c>
      <c r="E269" s="80">
        <f>IF(C269="","",IF(K269=1,IFERROR(IF(INDEX('Dziennik'!$H$4:$H$1200,MATCH(C269,'Dziennik'!$A$4:$A$1200,0))="","(brak planu)",INDEX('Dziennik'!$H$4:$H$1200,MATCH(C269,'Dziennik'!$A$4:$A$1200,0))),"(dzień poza dziennikiem)"),IFERROR(INDEX($G$4:$G$1000,MATCH(INT(C269)&amp;"#"&amp;(K269-1),$L$4:$L$1000,0))&amp;"","")))</f>
        <v/>
      </c>
      <c r="F269" s="81">
        <f>IF(C269="","",IF(K269=1,IFERROR(INDEX('Dziennik'!$I$4:$I$1200,MATCH(C269,'Dziennik'!$A$4:$A$1200,0)),""),IFERROR(INDEX($H$4:$H$1000,MATCH(INT(C269)&amp;"#"&amp;(K269-1),$L$4:$L$1000,0)),"")))</f>
        <v/>
      </c>
      <c r="G269" s="48" t="n"/>
      <c r="H269" s="82" t="n"/>
      <c r="I269" s="78" t="n"/>
      <c r="J269" s="48" t="n"/>
      <c r="K269" s="79">
        <f>IF(C269="","",COUNTIF($C$4:C269,C269))</f>
        <v/>
      </c>
      <c r="L269" s="79">
        <f>IF(C269="","",INT(C269)&amp;"#"&amp;K269)</f>
        <v/>
      </c>
      <c r="M269" s="79">
        <f>IF(C269="","",YEAR(C269)&amp;"-"&amp;TEXT(MONTH(C269),"00"))</f>
        <v/>
      </c>
    </row>
    <row r="270">
      <c r="A270" s="77" t="n"/>
      <c r="B270" s="78" t="n"/>
      <c r="C270" s="77" t="n"/>
      <c r="D270" s="79">
        <f>IF(C270="","",CHOOSE(WEEKDAY(C270,2),"pon","wt","śr","czw","pt","sob","ndz"))</f>
        <v/>
      </c>
      <c r="E270" s="80">
        <f>IF(C270="","",IF(K270=1,IFERROR(IF(INDEX('Dziennik'!$H$4:$H$1200,MATCH(C270,'Dziennik'!$A$4:$A$1200,0))="","(brak planu)",INDEX('Dziennik'!$H$4:$H$1200,MATCH(C270,'Dziennik'!$A$4:$A$1200,0))),"(dzień poza dziennikiem)"),IFERROR(INDEX($G$4:$G$1000,MATCH(INT(C270)&amp;"#"&amp;(K270-1),$L$4:$L$1000,0))&amp;"","")))</f>
        <v/>
      </c>
      <c r="F270" s="81">
        <f>IF(C270="","",IF(K270=1,IFERROR(INDEX('Dziennik'!$I$4:$I$1200,MATCH(C270,'Dziennik'!$A$4:$A$1200,0)),""),IFERROR(INDEX($H$4:$H$1000,MATCH(INT(C270)&amp;"#"&amp;(K270-1),$L$4:$L$1000,0)),"")))</f>
        <v/>
      </c>
      <c r="G270" s="48" t="n"/>
      <c r="H270" s="82" t="n"/>
      <c r="I270" s="78" t="n"/>
      <c r="J270" s="48" t="n"/>
      <c r="K270" s="79">
        <f>IF(C270="","",COUNTIF($C$4:C270,C270))</f>
        <v/>
      </c>
      <c r="L270" s="79">
        <f>IF(C270="","",INT(C270)&amp;"#"&amp;K270)</f>
        <v/>
      </c>
      <c r="M270" s="79">
        <f>IF(C270="","",YEAR(C270)&amp;"-"&amp;TEXT(MONTH(C270),"00"))</f>
        <v/>
      </c>
    </row>
    <row r="271">
      <c r="A271" s="77" t="n"/>
      <c r="B271" s="78" t="n"/>
      <c r="C271" s="77" t="n"/>
      <c r="D271" s="79">
        <f>IF(C271="","",CHOOSE(WEEKDAY(C271,2),"pon","wt","śr","czw","pt","sob","ndz"))</f>
        <v/>
      </c>
      <c r="E271" s="80">
        <f>IF(C271="","",IF(K271=1,IFERROR(IF(INDEX('Dziennik'!$H$4:$H$1200,MATCH(C271,'Dziennik'!$A$4:$A$1200,0))="","(brak planu)",INDEX('Dziennik'!$H$4:$H$1200,MATCH(C271,'Dziennik'!$A$4:$A$1200,0))),"(dzień poza dziennikiem)"),IFERROR(INDEX($G$4:$G$1000,MATCH(INT(C271)&amp;"#"&amp;(K271-1),$L$4:$L$1000,0))&amp;"","")))</f>
        <v/>
      </c>
      <c r="F271" s="81">
        <f>IF(C271="","",IF(K271=1,IFERROR(INDEX('Dziennik'!$I$4:$I$1200,MATCH(C271,'Dziennik'!$A$4:$A$1200,0)),""),IFERROR(INDEX($H$4:$H$1000,MATCH(INT(C271)&amp;"#"&amp;(K271-1),$L$4:$L$1000,0)),"")))</f>
        <v/>
      </c>
      <c r="G271" s="48" t="n"/>
      <c r="H271" s="82" t="n"/>
      <c r="I271" s="78" t="n"/>
      <c r="J271" s="48" t="n"/>
      <c r="K271" s="79">
        <f>IF(C271="","",COUNTIF($C$4:C271,C271))</f>
        <v/>
      </c>
      <c r="L271" s="79">
        <f>IF(C271="","",INT(C271)&amp;"#"&amp;K271)</f>
        <v/>
      </c>
      <c r="M271" s="79">
        <f>IF(C271="","",YEAR(C271)&amp;"-"&amp;TEXT(MONTH(C271),"00"))</f>
        <v/>
      </c>
    </row>
    <row r="272">
      <c r="A272" s="77" t="n"/>
      <c r="B272" s="78" t="n"/>
      <c r="C272" s="77" t="n"/>
      <c r="D272" s="79">
        <f>IF(C272="","",CHOOSE(WEEKDAY(C272,2),"pon","wt","śr","czw","pt","sob","ndz"))</f>
        <v/>
      </c>
      <c r="E272" s="80">
        <f>IF(C272="","",IF(K272=1,IFERROR(IF(INDEX('Dziennik'!$H$4:$H$1200,MATCH(C272,'Dziennik'!$A$4:$A$1200,0))="","(brak planu)",INDEX('Dziennik'!$H$4:$H$1200,MATCH(C272,'Dziennik'!$A$4:$A$1200,0))),"(dzień poza dziennikiem)"),IFERROR(INDEX($G$4:$G$1000,MATCH(INT(C272)&amp;"#"&amp;(K272-1),$L$4:$L$1000,0))&amp;"","")))</f>
        <v/>
      </c>
      <c r="F272" s="81">
        <f>IF(C272="","",IF(K272=1,IFERROR(INDEX('Dziennik'!$I$4:$I$1200,MATCH(C272,'Dziennik'!$A$4:$A$1200,0)),""),IFERROR(INDEX($H$4:$H$1000,MATCH(INT(C272)&amp;"#"&amp;(K272-1),$L$4:$L$1000,0)),"")))</f>
        <v/>
      </c>
      <c r="G272" s="48" t="n"/>
      <c r="H272" s="82" t="n"/>
      <c r="I272" s="78" t="n"/>
      <c r="J272" s="48" t="n"/>
      <c r="K272" s="79">
        <f>IF(C272="","",COUNTIF($C$4:C272,C272))</f>
        <v/>
      </c>
      <c r="L272" s="79">
        <f>IF(C272="","",INT(C272)&amp;"#"&amp;K272)</f>
        <v/>
      </c>
      <c r="M272" s="79">
        <f>IF(C272="","",YEAR(C272)&amp;"-"&amp;TEXT(MONTH(C272),"00"))</f>
        <v/>
      </c>
    </row>
    <row r="273">
      <c r="A273" s="77" t="n"/>
      <c r="B273" s="78" t="n"/>
      <c r="C273" s="77" t="n"/>
      <c r="D273" s="79">
        <f>IF(C273="","",CHOOSE(WEEKDAY(C273,2),"pon","wt","śr","czw","pt","sob","ndz"))</f>
        <v/>
      </c>
      <c r="E273" s="80">
        <f>IF(C273="","",IF(K273=1,IFERROR(IF(INDEX('Dziennik'!$H$4:$H$1200,MATCH(C273,'Dziennik'!$A$4:$A$1200,0))="","(brak planu)",INDEX('Dziennik'!$H$4:$H$1200,MATCH(C273,'Dziennik'!$A$4:$A$1200,0))),"(dzień poza dziennikiem)"),IFERROR(INDEX($G$4:$G$1000,MATCH(INT(C273)&amp;"#"&amp;(K273-1),$L$4:$L$1000,0))&amp;"","")))</f>
        <v/>
      </c>
      <c r="F273" s="81">
        <f>IF(C273="","",IF(K273=1,IFERROR(INDEX('Dziennik'!$I$4:$I$1200,MATCH(C273,'Dziennik'!$A$4:$A$1200,0)),""),IFERROR(INDEX($H$4:$H$1000,MATCH(INT(C273)&amp;"#"&amp;(K273-1),$L$4:$L$1000,0)),"")))</f>
        <v/>
      </c>
      <c r="G273" s="48" t="n"/>
      <c r="H273" s="82" t="n"/>
      <c r="I273" s="78" t="n"/>
      <c r="J273" s="48" t="n"/>
      <c r="K273" s="79">
        <f>IF(C273="","",COUNTIF($C$4:C273,C273))</f>
        <v/>
      </c>
      <c r="L273" s="79">
        <f>IF(C273="","",INT(C273)&amp;"#"&amp;K273)</f>
        <v/>
      </c>
      <c r="M273" s="79">
        <f>IF(C273="","",YEAR(C273)&amp;"-"&amp;TEXT(MONTH(C273),"00"))</f>
        <v/>
      </c>
    </row>
    <row r="274">
      <c r="A274" s="77" t="n"/>
      <c r="B274" s="78" t="n"/>
      <c r="C274" s="77" t="n"/>
      <c r="D274" s="79">
        <f>IF(C274="","",CHOOSE(WEEKDAY(C274,2),"pon","wt","śr","czw","pt","sob","ndz"))</f>
        <v/>
      </c>
      <c r="E274" s="80">
        <f>IF(C274="","",IF(K274=1,IFERROR(IF(INDEX('Dziennik'!$H$4:$H$1200,MATCH(C274,'Dziennik'!$A$4:$A$1200,0))="","(brak planu)",INDEX('Dziennik'!$H$4:$H$1200,MATCH(C274,'Dziennik'!$A$4:$A$1200,0))),"(dzień poza dziennikiem)"),IFERROR(INDEX($G$4:$G$1000,MATCH(INT(C274)&amp;"#"&amp;(K274-1),$L$4:$L$1000,0))&amp;"","")))</f>
        <v/>
      </c>
      <c r="F274" s="81">
        <f>IF(C274="","",IF(K274=1,IFERROR(INDEX('Dziennik'!$I$4:$I$1200,MATCH(C274,'Dziennik'!$A$4:$A$1200,0)),""),IFERROR(INDEX($H$4:$H$1000,MATCH(INT(C274)&amp;"#"&amp;(K274-1),$L$4:$L$1000,0)),"")))</f>
        <v/>
      </c>
      <c r="G274" s="48" t="n"/>
      <c r="H274" s="82" t="n"/>
      <c r="I274" s="78" t="n"/>
      <c r="J274" s="48" t="n"/>
      <c r="K274" s="79">
        <f>IF(C274="","",COUNTIF($C$4:C274,C274))</f>
        <v/>
      </c>
      <c r="L274" s="79">
        <f>IF(C274="","",INT(C274)&amp;"#"&amp;K274)</f>
        <v/>
      </c>
      <c r="M274" s="79">
        <f>IF(C274="","",YEAR(C274)&amp;"-"&amp;TEXT(MONTH(C274),"00"))</f>
        <v/>
      </c>
    </row>
    <row r="275">
      <c r="A275" s="77" t="n"/>
      <c r="B275" s="78" t="n"/>
      <c r="C275" s="77" t="n"/>
      <c r="D275" s="79">
        <f>IF(C275="","",CHOOSE(WEEKDAY(C275,2),"pon","wt","śr","czw","pt","sob","ndz"))</f>
        <v/>
      </c>
      <c r="E275" s="80">
        <f>IF(C275="","",IF(K275=1,IFERROR(IF(INDEX('Dziennik'!$H$4:$H$1200,MATCH(C275,'Dziennik'!$A$4:$A$1200,0))="","(brak planu)",INDEX('Dziennik'!$H$4:$H$1200,MATCH(C275,'Dziennik'!$A$4:$A$1200,0))),"(dzień poza dziennikiem)"),IFERROR(INDEX($G$4:$G$1000,MATCH(INT(C275)&amp;"#"&amp;(K275-1),$L$4:$L$1000,0))&amp;"","")))</f>
        <v/>
      </c>
      <c r="F275" s="81">
        <f>IF(C275="","",IF(K275=1,IFERROR(INDEX('Dziennik'!$I$4:$I$1200,MATCH(C275,'Dziennik'!$A$4:$A$1200,0)),""),IFERROR(INDEX($H$4:$H$1000,MATCH(INT(C275)&amp;"#"&amp;(K275-1),$L$4:$L$1000,0)),"")))</f>
        <v/>
      </c>
      <c r="G275" s="48" t="n"/>
      <c r="H275" s="82" t="n"/>
      <c r="I275" s="78" t="n"/>
      <c r="J275" s="48" t="n"/>
      <c r="K275" s="79">
        <f>IF(C275="","",COUNTIF($C$4:C275,C275))</f>
        <v/>
      </c>
      <c r="L275" s="79">
        <f>IF(C275="","",INT(C275)&amp;"#"&amp;K275)</f>
        <v/>
      </c>
      <c r="M275" s="79">
        <f>IF(C275="","",YEAR(C275)&amp;"-"&amp;TEXT(MONTH(C275),"00"))</f>
        <v/>
      </c>
    </row>
    <row r="276">
      <c r="A276" s="77" t="n"/>
      <c r="B276" s="78" t="n"/>
      <c r="C276" s="77" t="n"/>
      <c r="D276" s="79">
        <f>IF(C276="","",CHOOSE(WEEKDAY(C276,2),"pon","wt","śr","czw","pt","sob","ndz"))</f>
        <v/>
      </c>
      <c r="E276" s="80">
        <f>IF(C276="","",IF(K276=1,IFERROR(IF(INDEX('Dziennik'!$H$4:$H$1200,MATCH(C276,'Dziennik'!$A$4:$A$1200,0))="","(brak planu)",INDEX('Dziennik'!$H$4:$H$1200,MATCH(C276,'Dziennik'!$A$4:$A$1200,0))),"(dzień poza dziennikiem)"),IFERROR(INDEX($G$4:$G$1000,MATCH(INT(C276)&amp;"#"&amp;(K276-1),$L$4:$L$1000,0))&amp;"","")))</f>
        <v/>
      </c>
      <c r="F276" s="81">
        <f>IF(C276="","",IF(K276=1,IFERROR(INDEX('Dziennik'!$I$4:$I$1200,MATCH(C276,'Dziennik'!$A$4:$A$1200,0)),""),IFERROR(INDEX($H$4:$H$1000,MATCH(INT(C276)&amp;"#"&amp;(K276-1),$L$4:$L$1000,0)),"")))</f>
        <v/>
      </c>
      <c r="G276" s="48" t="n"/>
      <c r="H276" s="82" t="n"/>
      <c r="I276" s="78" t="n"/>
      <c r="J276" s="48" t="n"/>
      <c r="K276" s="79">
        <f>IF(C276="","",COUNTIF($C$4:C276,C276))</f>
        <v/>
      </c>
      <c r="L276" s="79">
        <f>IF(C276="","",INT(C276)&amp;"#"&amp;K276)</f>
        <v/>
      </c>
      <c r="M276" s="79">
        <f>IF(C276="","",YEAR(C276)&amp;"-"&amp;TEXT(MONTH(C276),"00"))</f>
        <v/>
      </c>
    </row>
    <row r="277">
      <c r="A277" s="77" t="n"/>
      <c r="B277" s="78" t="n"/>
      <c r="C277" s="77" t="n"/>
      <c r="D277" s="79">
        <f>IF(C277="","",CHOOSE(WEEKDAY(C277,2),"pon","wt","śr","czw","pt","sob","ndz"))</f>
        <v/>
      </c>
      <c r="E277" s="80">
        <f>IF(C277="","",IF(K277=1,IFERROR(IF(INDEX('Dziennik'!$H$4:$H$1200,MATCH(C277,'Dziennik'!$A$4:$A$1200,0))="","(brak planu)",INDEX('Dziennik'!$H$4:$H$1200,MATCH(C277,'Dziennik'!$A$4:$A$1200,0))),"(dzień poza dziennikiem)"),IFERROR(INDEX($G$4:$G$1000,MATCH(INT(C277)&amp;"#"&amp;(K277-1),$L$4:$L$1000,0))&amp;"","")))</f>
        <v/>
      </c>
      <c r="F277" s="81">
        <f>IF(C277="","",IF(K277=1,IFERROR(INDEX('Dziennik'!$I$4:$I$1200,MATCH(C277,'Dziennik'!$A$4:$A$1200,0)),""),IFERROR(INDEX($H$4:$H$1000,MATCH(INT(C277)&amp;"#"&amp;(K277-1),$L$4:$L$1000,0)),"")))</f>
        <v/>
      </c>
      <c r="G277" s="48" t="n"/>
      <c r="H277" s="82" t="n"/>
      <c r="I277" s="78" t="n"/>
      <c r="J277" s="48" t="n"/>
      <c r="K277" s="79">
        <f>IF(C277="","",COUNTIF($C$4:C277,C277))</f>
        <v/>
      </c>
      <c r="L277" s="79">
        <f>IF(C277="","",INT(C277)&amp;"#"&amp;K277)</f>
        <v/>
      </c>
      <c r="M277" s="79">
        <f>IF(C277="","",YEAR(C277)&amp;"-"&amp;TEXT(MONTH(C277),"00"))</f>
        <v/>
      </c>
    </row>
    <row r="278">
      <c r="A278" s="77" t="n"/>
      <c r="B278" s="78" t="n"/>
      <c r="C278" s="77" t="n"/>
      <c r="D278" s="79">
        <f>IF(C278="","",CHOOSE(WEEKDAY(C278,2),"pon","wt","śr","czw","pt","sob","ndz"))</f>
        <v/>
      </c>
      <c r="E278" s="80">
        <f>IF(C278="","",IF(K278=1,IFERROR(IF(INDEX('Dziennik'!$H$4:$H$1200,MATCH(C278,'Dziennik'!$A$4:$A$1200,0))="","(brak planu)",INDEX('Dziennik'!$H$4:$H$1200,MATCH(C278,'Dziennik'!$A$4:$A$1200,0))),"(dzień poza dziennikiem)"),IFERROR(INDEX($G$4:$G$1000,MATCH(INT(C278)&amp;"#"&amp;(K278-1),$L$4:$L$1000,0))&amp;"","")))</f>
        <v/>
      </c>
      <c r="F278" s="81">
        <f>IF(C278="","",IF(K278=1,IFERROR(INDEX('Dziennik'!$I$4:$I$1200,MATCH(C278,'Dziennik'!$A$4:$A$1200,0)),""),IFERROR(INDEX($H$4:$H$1000,MATCH(INT(C278)&amp;"#"&amp;(K278-1),$L$4:$L$1000,0)),"")))</f>
        <v/>
      </c>
      <c r="G278" s="48" t="n"/>
      <c r="H278" s="82" t="n"/>
      <c r="I278" s="78" t="n"/>
      <c r="J278" s="48" t="n"/>
      <c r="K278" s="79">
        <f>IF(C278="","",COUNTIF($C$4:C278,C278))</f>
        <v/>
      </c>
      <c r="L278" s="79">
        <f>IF(C278="","",INT(C278)&amp;"#"&amp;K278)</f>
        <v/>
      </c>
      <c r="M278" s="79">
        <f>IF(C278="","",YEAR(C278)&amp;"-"&amp;TEXT(MONTH(C278),"00"))</f>
        <v/>
      </c>
    </row>
    <row r="279">
      <c r="A279" s="77" t="n"/>
      <c r="B279" s="78" t="n"/>
      <c r="C279" s="77" t="n"/>
      <c r="D279" s="79">
        <f>IF(C279="","",CHOOSE(WEEKDAY(C279,2),"pon","wt","śr","czw","pt","sob","ndz"))</f>
        <v/>
      </c>
      <c r="E279" s="80">
        <f>IF(C279="","",IF(K279=1,IFERROR(IF(INDEX('Dziennik'!$H$4:$H$1200,MATCH(C279,'Dziennik'!$A$4:$A$1200,0))="","(brak planu)",INDEX('Dziennik'!$H$4:$H$1200,MATCH(C279,'Dziennik'!$A$4:$A$1200,0))),"(dzień poza dziennikiem)"),IFERROR(INDEX($G$4:$G$1000,MATCH(INT(C279)&amp;"#"&amp;(K279-1),$L$4:$L$1000,0))&amp;"","")))</f>
        <v/>
      </c>
      <c r="F279" s="81">
        <f>IF(C279="","",IF(K279=1,IFERROR(INDEX('Dziennik'!$I$4:$I$1200,MATCH(C279,'Dziennik'!$A$4:$A$1200,0)),""),IFERROR(INDEX($H$4:$H$1000,MATCH(INT(C279)&amp;"#"&amp;(K279-1),$L$4:$L$1000,0)),"")))</f>
        <v/>
      </c>
      <c r="G279" s="48" t="n"/>
      <c r="H279" s="82" t="n"/>
      <c r="I279" s="78" t="n"/>
      <c r="J279" s="48" t="n"/>
      <c r="K279" s="79">
        <f>IF(C279="","",COUNTIF($C$4:C279,C279))</f>
        <v/>
      </c>
      <c r="L279" s="79">
        <f>IF(C279="","",INT(C279)&amp;"#"&amp;K279)</f>
        <v/>
      </c>
      <c r="M279" s="79">
        <f>IF(C279="","",YEAR(C279)&amp;"-"&amp;TEXT(MONTH(C279),"00"))</f>
        <v/>
      </c>
    </row>
    <row r="280">
      <c r="A280" s="77" t="n"/>
      <c r="B280" s="78" t="n"/>
      <c r="C280" s="77" t="n"/>
      <c r="D280" s="79">
        <f>IF(C280="","",CHOOSE(WEEKDAY(C280,2),"pon","wt","śr","czw","pt","sob","ndz"))</f>
        <v/>
      </c>
      <c r="E280" s="80">
        <f>IF(C280="","",IF(K280=1,IFERROR(IF(INDEX('Dziennik'!$H$4:$H$1200,MATCH(C280,'Dziennik'!$A$4:$A$1200,0))="","(brak planu)",INDEX('Dziennik'!$H$4:$H$1200,MATCH(C280,'Dziennik'!$A$4:$A$1200,0))),"(dzień poza dziennikiem)"),IFERROR(INDEX($G$4:$G$1000,MATCH(INT(C280)&amp;"#"&amp;(K280-1),$L$4:$L$1000,0))&amp;"","")))</f>
        <v/>
      </c>
      <c r="F280" s="81">
        <f>IF(C280="","",IF(K280=1,IFERROR(INDEX('Dziennik'!$I$4:$I$1200,MATCH(C280,'Dziennik'!$A$4:$A$1200,0)),""),IFERROR(INDEX($H$4:$H$1000,MATCH(INT(C280)&amp;"#"&amp;(K280-1),$L$4:$L$1000,0)),"")))</f>
        <v/>
      </c>
      <c r="G280" s="48" t="n"/>
      <c r="H280" s="82" t="n"/>
      <c r="I280" s="78" t="n"/>
      <c r="J280" s="48" t="n"/>
      <c r="K280" s="79">
        <f>IF(C280="","",COUNTIF($C$4:C280,C280))</f>
        <v/>
      </c>
      <c r="L280" s="79">
        <f>IF(C280="","",INT(C280)&amp;"#"&amp;K280)</f>
        <v/>
      </c>
      <c r="M280" s="79">
        <f>IF(C280="","",YEAR(C280)&amp;"-"&amp;TEXT(MONTH(C280),"00"))</f>
        <v/>
      </c>
    </row>
    <row r="281">
      <c r="A281" s="77" t="n"/>
      <c r="B281" s="78" t="n"/>
      <c r="C281" s="77" t="n"/>
      <c r="D281" s="79">
        <f>IF(C281="","",CHOOSE(WEEKDAY(C281,2),"pon","wt","śr","czw","pt","sob","ndz"))</f>
        <v/>
      </c>
      <c r="E281" s="80">
        <f>IF(C281="","",IF(K281=1,IFERROR(IF(INDEX('Dziennik'!$H$4:$H$1200,MATCH(C281,'Dziennik'!$A$4:$A$1200,0))="","(brak planu)",INDEX('Dziennik'!$H$4:$H$1200,MATCH(C281,'Dziennik'!$A$4:$A$1200,0))),"(dzień poza dziennikiem)"),IFERROR(INDEX($G$4:$G$1000,MATCH(INT(C281)&amp;"#"&amp;(K281-1),$L$4:$L$1000,0))&amp;"","")))</f>
        <v/>
      </c>
      <c r="F281" s="81">
        <f>IF(C281="","",IF(K281=1,IFERROR(INDEX('Dziennik'!$I$4:$I$1200,MATCH(C281,'Dziennik'!$A$4:$A$1200,0)),""),IFERROR(INDEX($H$4:$H$1000,MATCH(INT(C281)&amp;"#"&amp;(K281-1),$L$4:$L$1000,0)),"")))</f>
        <v/>
      </c>
      <c r="G281" s="48" t="n"/>
      <c r="H281" s="82" t="n"/>
      <c r="I281" s="78" t="n"/>
      <c r="J281" s="48" t="n"/>
      <c r="K281" s="79">
        <f>IF(C281="","",COUNTIF($C$4:C281,C281))</f>
        <v/>
      </c>
      <c r="L281" s="79">
        <f>IF(C281="","",INT(C281)&amp;"#"&amp;K281)</f>
        <v/>
      </c>
      <c r="M281" s="79">
        <f>IF(C281="","",YEAR(C281)&amp;"-"&amp;TEXT(MONTH(C281),"00"))</f>
        <v/>
      </c>
    </row>
    <row r="282">
      <c r="A282" s="77" t="n"/>
      <c r="B282" s="78" t="n"/>
      <c r="C282" s="77" t="n"/>
      <c r="D282" s="79">
        <f>IF(C282="","",CHOOSE(WEEKDAY(C282,2),"pon","wt","śr","czw","pt","sob","ndz"))</f>
        <v/>
      </c>
      <c r="E282" s="80">
        <f>IF(C282="","",IF(K282=1,IFERROR(IF(INDEX('Dziennik'!$H$4:$H$1200,MATCH(C282,'Dziennik'!$A$4:$A$1200,0))="","(brak planu)",INDEX('Dziennik'!$H$4:$H$1200,MATCH(C282,'Dziennik'!$A$4:$A$1200,0))),"(dzień poza dziennikiem)"),IFERROR(INDEX($G$4:$G$1000,MATCH(INT(C282)&amp;"#"&amp;(K282-1),$L$4:$L$1000,0))&amp;"","")))</f>
        <v/>
      </c>
      <c r="F282" s="81">
        <f>IF(C282="","",IF(K282=1,IFERROR(INDEX('Dziennik'!$I$4:$I$1200,MATCH(C282,'Dziennik'!$A$4:$A$1200,0)),""),IFERROR(INDEX($H$4:$H$1000,MATCH(INT(C282)&amp;"#"&amp;(K282-1),$L$4:$L$1000,0)),"")))</f>
        <v/>
      </c>
      <c r="G282" s="48" t="n"/>
      <c r="H282" s="82" t="n"/>
      <c r="I282" s="78" t="n"/>
      <c r="J282" s="48" t="n"/>
      <c r="K282" s="79">
        <f>IF(C282="","",COUNTIF($C$4:C282,C282))</f>
        <v/>
      </c>
      <c r="L282" s="79">
        <f>IF(C282="","",INT(C282)&amp;"#"&amp;K282)</f>
        <v/>
      </c>
      <c r="M282" s="79">
        <f>IF(C282="","",YEAR(C282)&amp;"-"&amp;TEXT(MONTH(C282),"00"))</f>
        <v/>
      </c>
    </row>
    <row r="283">
      <c r="A283" s="77" t="n"/>
      <c r="B283" s="78" t="n"/>
      <c r="C283" s="77" t="n"/>
      <c r="D283" s="79">
        <f>IF(C283="","",CHOOSE(WEEKDAY(C283,2),"pon","wt","śr","czw","pt","sob","ndz"))</f>
        <v/>
      </c>
      <c r="E283" s="80">
        <f>IF(C283="","",IF(K283=1,IFERROR(IF(INDEX('Dziennik'!$H$4:$H$1200,MATCH(C283,'Dziennik'!$A$4:$A$1200,0))="","(brak planu)",INDEX('Dziennik'!$H$4:$H$1200,MATCH(C283,'Dziennik'!$A$4:$A$1200,0))),"(dzień poza dziennikiem)"),IFERROR(INDEX($G$4:$G$1000,MATCH(INT(C283)&amp;"#"&amp;(K283-1),$L$4:$L$1000,0))&amp;"","")))</f>
        <v/>
      </c>
      <c r="F283" s="81">
        <f>IF(C283="","",IF(K283=1,IFERROR(INDEX('Dziennik'!$I$4:$I$1200,MATCH(C283,'Dziennik'!$A$4:$A$1200,0)),""),IFERROR(INDEX($H$4:$H$1000,MATCH(INT(C283)&amp;"#"&amp;(K283-1),$L$4:$L$1000,0)),"")))</f>
        <v/>
      </c>
      <c r="G283" s="48" t="n"/>
      <c r="H283" s="82" t="n"/>
      <c r="I283" s="78" t="n"/>
      <c r="J283" s="48" t="n"/>
      <c r="K283" s="79">
        <f>IF(C283="","",COUNTIF($C$4:C283,C283))</f>
        <v/>
      </c>
      <c r="L283" s="79">
        <f>IF(C283="","",INT(C283)&amp;"#"&amp;K283)</f>
        <v/>
      </c>
      <c r="M283" s="79">
        <f>IF(C283="","",YEAR(C283)&amp;"-"&amp;TEXT(MONTH(C283),"00"))</f>
        <v/>
      </c>
    </row>
    <row r="284">
      <c r="A284" s="77" t="n"/>
      <c r="B284" s="78" t="n"/>
      <c r="C284" s="77" t="n"/>
      <c r="D284" s="79">
        <f>IF(C284="","",CHOOSE(WEEKDAY(C284,2),"pon","wt","śr","czw","pt","sob","ndz"))</f>
        <v/>
      </c>
      <c r="E284" s="80">
        <f>IF(C284="","",IF(K284=1,IFERROR(IF(INDEX('Dziennik'!$H$4:$H$1200,MATCH(C284,'Dziennik'!$A$4:$A$1200,0))="","(brak planu)",INDEX('Dziennik'!$H$4:$H$1200,MATCH(C284,'Dziennik'!$A$4:$A$1200,0))),"(dzień poza dziennikiem)"),IFERROR(INDEX($G$4:$G$1000,MATCH(INT(C284)&amp;"#"&amp;(K284-1),$L$4:$L$1000,0))&amp;"","")))</f>
        <v/>
      </c>
      <c r="F284" s="81">
        <f>IF(C284="","",IF(K284=1,IFERROR(INDEX('Dziennik'!$I$4:$I$1200,MATCH(C284,'Dziennik'!$A$4:$A$1200,0)),""),IFERROR(INDEX($H$4:$H$1000,MATCH(INT(C284)&amp;"#"&amp;(K284-1),$L$4:$L$1000,0)),"")))</f>
        <v/>
      </c>
      <c r="G284" s="48" t="n"/>
      <c r="H284" s="82" t="n"/>
      <c r="I284" s="78" t="n"/>
      <c r="J284" s="48" t="n"/>
      <c r="K284" s="79">
        <f>IF(C284="","",COUNTIF($C$4:C284,C284))</f>
        <v/>
      </c>
      <c r="L284" s="79">
        <f>IF(C284="","",INT(C284)&amp;"#"&amp;K284)</f>
        <v/>
      </c>
      <c r="M284" s="79">
        <f>IF(C284="","",YEAR(C284)&amp;"-"&amp;TEXT(MONTH(C284),"00"))</f>
        <v/>
      </c>
    </row>
    <row r="285">
      <c r="A285" s="77" t="n"/>
      <c r="B285" s="78" t="n"/>
      <c r="C285" s="77" t="n"/>
      <c r="D285" s="79">
        <f>IF(C285="","",CHOOSE(WEEKDAY(C285,2),"pon","wt","śr","czw","pt","sob","ndz"))</f>
        <v/>
      </c>
      <c r="E285" s="80">
        <f>IF(C285="","",IF(K285=1,IFERROR(IF(INDEX('Dziennik'!$H$4:$H$1200,MATCH(C285,'Dziennik'!$A$4:$A$1200,0))="","(brak planu)",INDEX('Dziennik'!$H$4:$H$1200,MATCH(C285,'Dziennik'!$A$4:$A$1200,0))),"(dzień poza dziennikiem)"),IFERROR(INDEX($G$4:$G$1000,MATCH(INT(C285)&amp;"#"&amp;(K285-1),$L$4:$L$1000,0))&amp;"","")))</f>
        <v/>
      </c>
      <c r="F285" s="81">
        <f>IF(C285="","",IF(K285=1,IFERROR(INDEX('Dziennik'!$I$4:$I$1200,MATCH(C285,'Dziennik'!$A$4:$A$1200,0)),""),IFERROR(INDEX($H$4:$H$1000,MATCH(INT(C285)&amp;"#"&amp;(K285-1),$L$4:$L$1000,0)),"")))</f>
        <v/>
      </c>
      <c r="G285" s="48" t="n"/>
      <c r="H285" s="82" t="n"/>
      <c r="I285" s="78" t="n"/>
      <c r="J285" s="48" t="n"/>
      <c r="K285" s="79">
        <f>IF(C285="","",COUNTIF($C$4:C285,C285))</f>
        <v/>
      </c>
      <c r="L285" s="79">
        <f>IF(C285="","",INT(C285)&amp;"#"&amp;K285)</f>
        <v/>
      </c>
      <c r="M285" s="79">
        <f>IF(C285="","",YEAR(C285)&amp;"-"&amp;TEXT(MONTH(C285),"00"))</f>
        <v/>
      </c>
    </row>
    <row r="286">
      <c r="A286" s="77" t="n"/>
      <c r="B286" s="78" t="n"/>
      <c r="C286" s="77" t="n"/>
      <c r="D286" s="79">
        <f>IF(C286="","",CHOOSE(WEEKDAY(C286,2),"pon","wt","śr","czw","pt","sob","ndz"))</f>
        <v/>
      </c>
      <c r="E286" s="80">
        <f>IF(C286="","",IF(K286=1,IFERROR(IF(INDEX('Dziennik'!$H$4:$H$1200,MATCH(C286,'Dziennik'!$A$4:$A$1200,0))="","(brak planu)",INDEX('Dziennik'!$H$4:$H$1200,MATCH(C286,'Dziennik'!$A$4:$A$1200,0))),"(dzień poza dziennikiem)"),IFERROR(INDEX($G$4:$G$1000,MATCH(INT(C286)&amp;"#"&amp;(K286-1),$L$4:$L$1000,0))&amp;"","")))</f>
        <v/>
      </c>
      <c r="F286" s="81">
        <f>IF(C286="","",IF(K286=1,IFERROR(INDEX('Dziennik'!$I$4:$I$1200,MATCH(C286,'Dziennik'!$A$4:$A$1200,0)),""),IFERROR(INDEX($H$4:$H$1000,MATCH(INT(C286)&amp;"#"&amp;(K286-1),$L$4:$L$1000,0)),"")))</f>
        <v/>
      </c>
      <c r="G286" s="48" t="n"/>
      <c r="H286" s="82" t="n"/>
      <c r="I286" s="78" t="n"/>
      <c r="J286" s="48" t="n"/>
      <c r="K286" s="79">
        <f>IF(C286="","",COUNTIF($C$4:C286,C286))</f>
        <v/>
      </c>
      <c r="L286" s="79">
        <f>IF(C286="","",INT(C286)&amp;"#"&amp;K286)</f>
        <v/>
      </c>
      <c r="M286" s="79">
        <f>IF(C286="","",YEAR(C286)&amp;"-"&amp;TEXT(MONTH(C286),"00"))</f>
        <v/>
      </c>
    </row>
    <row r="287">
      <c r="A287" s="77" t="n"/>
      <c r="B287" s="78" t="n"/>
      <c r="C287" s="77" t="n"/>
      <c r="D287" s="79">
        <f>IF(C287="","",CHOOSE(WEEKDAY(C287,2),"pon","wt","śr","czw","pt","sob","ndz"))</f>
        <v/>
      </c>
      <c r="E287" s="80">
        <f>IF(C287="","",IF(K287=1,IFERROR(IF(INDEX('Dziennik'!$H$4:$H$1200,MATCH(C287,'Dziennik'!$A$4:$A$1200,0))="","(brak planu)",INDEX('Dziennik'!$H$4:$H$1200,MATCH(C287,'Dziennik'!$A$4:$A$1200,0))),"(dzień poza dziennikiem)"),IFERROR(INDEX($G$4:$G$1000,MATCH(INT(C287)&amp;"#"&amp;(K287-1),$L$4:$L$1000,0))&amp;"","")))</f>
        <v/>
      </c>
      <c r="F287" s="81">
        <f>IF(C287="","",IF(K287=1,IFERROR(INDEX('Dziennik'!$I$4:$I$1200,MATCH(C287,'Dziennik'!$A$4:$A$1200,0)),""),IFERROR(INDEX($H$4:$H$1000,MATCH(INT(C287)&amp;"#"&amp;(K287-1),$L$4:$L$1000,0)),"")))</f>
        <v/>
      </c>
      <c r="G287" s="48" t="n"/>
      <c r="H287" s="82" t="n"/>
      <c r="I287" s="78" t="n"/>
      <c r="J287" s="48" t="n"/>
      <c r="K287" s="79">
        <f>IF(C287="","",COUNTIF($C$4:C287,C287))</f>
        <v/>
      </c>
      <c r="L287" s="79">
        <f>IF(C287="","",INT(C287)&amp;"#"&amp;K287)</f>
        <v/>
      </c>
      <c r="M287" s="79">
        <f>IF(C287="","",YEAR(C287)&amp;"-"&amp;TEXT(MONTH(C287),"00"))</f>
        <v/>
      </c>
    </row>
    <row r="288">
      <c r="A288" s="77" t="n"/>
      <c r="B288" s="78" t="n"/>
      <c r="C288" s="77" t="n"/>
      <c r="D288" s="79">
        <f>IF(C288="","",CHOOSE(WEEKDAY(C288,2),"pon","wt","śr","czw","pt","sob","ndz"))</f>
        <v/>
      </c>
      <c r="E288" s="80">
        <f>IF(C288="","",IF(K288=1,IFERROR(IF(INDEX('Dziennik'!$H$4:$H$1200,MATCH(C288,'Dziennik'!$A$4:$A$1200,0))="","(brak planu)",INDEX('Dziennik'!$H$4:$H$1200,MATCH(C288,'Dziennik'!$A$4:$A$1200,0))),"(dzień poza dziennikiem)"),IFERROR(INDEX($G$4:$G$1000,MATCH(INT(C288)&amp;"#"&amp;(K288-1),$L$4:$L$1000,0))&amp;"","")))</f>
        <v/>
      </c>
      <c r="F288" s="81">
        <f>IF(C288="","",IF(K288=1,IFERROR(INDEX('Dziennik'!$I$4:$I$1200,MATCH(C288,'Dziennik'!$A$4:$A$1200,0)),""),IFERROR(INDEX($H$4:$H$1000,MATCH(INT(C288)&amp;"#"&amp;(K288-1),$L$4:$L$1000,0)),"")))</f>
        <v/>
      </c>
      <c r="G288" s="48" t="n"/>
      <c r="H288" s="82" t="n"/>
      <c r="I288" s="78" t="n"/>
      <c r="J288" s="48" t="n"/>
      <c r="K288" s="79">
        <f>IF(C288="","",COUNTIF($C$4:C288,C288))</f>
        <v/>
      </c>
      <c r="L288" s="79">
        <f>IF(C288="","",INT(C288)&amp;"#"&amp;K288)</f>
        <v/>
      </c>
      <c r="M288" s="79">
        <f>IF(C288="","",YEAR(C288)&amp;"-"&amp;TEXT(MONTH(C288),"00"))</f>
        <v/>
      </c>
    </row>
    <row r="289">
      <c r="A289" s="77" t="n"/>
      <c r="B289" s="78" t="n"/>
      <c r="C289" s="77" t="n"/>
      <c r="D289" s="79">
        <f>IF(C289="","",CHOOSE(WEEKDAY(C289,2),"pon","wt","śr","czw","pt","sob","ndz"))</f>
        <v/>
      </c>
      <c r="E289" s="80">
        <f>IF(C289="","",IF(K289=1,IFERROR(IF(INDEX('Dziennik'!$H$4:$H$1200,MATCH(C289,'Dziennik'!$A$4:$A$1200,0))="","(brak planu)",INDEX('Dziennik'!$H$4:$H$1200,MATCH(C289,'Dziennik'!$A$4:$A$1200,0))),"(dzień poza dziennikiem)"),IFERROR(INDEX($G$4:$G$1000,MATCH(INT(C289)&amp;"#"&amp;(K289-1),$L$4:$L$1000,0))&amp;"","")))</f>
        <v/>
      </c>
      <c r="F289" s="81">
        <f>IF(C289="","",IF(K289=1,IFERROR(INDEX('Dziennik'!$I$4:$I$1200,MATCH(C289,'Dziennik'!$A$4:$A$1200,0)),""),IFERROR(INDEX($H$4:$H$1000,MATCH(INT(C289)&amp;"#"&amp;(K289-1),$L$4:$L$1000,0)),"")))</f>
        <v/>
      </c>
      <c r="G289" s="48" t="n"/>
      <c r="H289" s="82" t="n"/>
      <c r="I289" s="78" t="n"/>
      <c r="J289" s="48" t="n"/>
      <c r="K289" s="79">
        <f>IF(C289="","",COUNTIF($C$4:C289,C289))</f>
        <v/>
      </c>
      <c r="L289" s="79">
        <f>IF(C289="","",INT(C289)&amp;"#"&amp;K289)</f>
        <v/>
      </c>
      <c r="M289" s="79">
        <f>IF(C289="","",YEAR(C289)&amp;"-"&amp;TEXT(MONTH(C289),"00"))</f>
        <v/>
      </c>
    </row>
    <row r="290">
      <c r="A290" s="77" t="n"/>
      <c r="B290" s="78" t="n"/>
      <c r="C290" s="77" t="n"/>
      <c r="D290" s="79">
        <f>IF(C290="","",CHOOSE(WEEKDAY(C290,2),"pon","wt","śr","czw","pt","sob","ndz"))</f>
        <v/>
      </c>
      <c r="E290" s="80">
        <f>IF(C290="","",IF(K290=1,IFERROR(IF(INDEX('Dziennik'!$H$4:$H$1200,MATCH(C290,'Dziennik'!$A$4:$A$1200,0))="","(brak planu)",INDEX('Dziennik'!$H$4:$H$1200,MATCH(C290,'Dziennik'!$A$4:$A$1200,0))),"(dzień poza dziennikiem)"),IFERROR(INDEX($G$4:$G$1000,MATCH(INT(C290)&amp;"#"&amp;(K290-1),$L$4:$L$1000,0))&amp;"","")))</f>
        <v/>
      </c>
      <c r="F290" s="81">
        <f>IF(C290="","",IF(K290=1,IFERROR(INDEX('Dziennik'!$I$4:$I$1200,MATCH(C290,'Dziennik'!$A$4:$A$1200,0)),""),IFERROR(INDEX($H$4:$H$1000,MATCH(INT(C290)&amp;"#"&amp;(K290-1),$L$4:$L$1000,0)),"")))</f>
        <v/>
      </c>
      <c r="G290" s="48" t="n"/>
      <c r="H290" s="82" t="n"/>
      <c r="I290" s="78" t="n"/>
      <c r="J290" s="48" t="n"/>
      <c r="K290" s="79">
        <f>IF(C290="","",COUNTIF($C$4:C290,C290))</f>
        <v/>
      </c>
      <c r="L290" s="79">
        <f>IF(C290="","",INT(C290)&amp;"#"&amp;K290)</f>
        <v/>
      </c>
      <c r="M290" s="79">
        <f>IF(C290="","",YEAR(C290)&amp;"-"&amp;TEXT(MONTH(C290),"00"))</f>
        <v/>
      </c>
    </row>
    <row r="291">
      <c r="A291" s="77" t="n"/>
      <c r="B291" s="78" t="n"/>
      <c r="C291" s="77" t="n"/>
      <c r="D291" s="79">
        <f>IF(C291="","",CHOOSE(WEEKDAY(C291,2),"pon","wt","śr","czw","pt","sob","ndz"))</f>
        <v/>
      </c>
      <c r="E291" s="80">
        <f>IF(C291="","",IF(K291=1,IFERROR(IF(INDEX('Dziennik'!$H$4:$H$1200,MATCH(C291,'Dziennik'!$A$4:$A$1200,0))="","(brak planu)",INDEX('Dziennik'!$H$4:$H$1200,MATCH(C291,'Dziennik'!$A$4:$A$1200,0))),"(dzień poza dziennikiem)"),IFERROR(INDEX($G$4:$G$1000,MATCH(INT(C291)&amp;"#"&amp;(K291-1),$L$4:$L$1000,0))&amp;"","")))</f>
        <v/>
      </c>
      <c r="F291" s="81">
        <f>IF(C291="","",IF(K291=1,IFERROR(INDEX('Dziennik'!$I$4:$I$1200,MATCH(C291,'Dziennik'!$A$4:$A$1200,0)),""),IFERROR(INDEX($H$4:$H$1000,MATCH(INT(C291)&amp;"#"&amp;(K291-1),$L$4:$L$1000,0)),"")))</f>
        <v/>
      </c>
      <c r="G291" s="48" t="n"/>
      <c r="H291" s="82" t="n"/>
      <c r="I291" s="78" t="n"/>
      <c r="J291" s="48" t="n"/>
      <c r="K291" s="79">
        <f>IF(C291="","",COUNTIF($C$4:C291,C291))</f>
        <v/>
      </c>
      <c r="L291" s="79">
        <f>IF(C291="","",INT(C291)&amp;"#"&amp;K291)</f>
        <v/>
      </c>
      <c r="M291" s="79">
        <f>IF(C291="","",YEAR(C291)&amp;"-"&amp;TEXT(MONTH(C291),"00"))</f>
        <v/>
      </c>
    </row>
    <row r="292">
      <c r="A292" s="77" t="n"/>
      <c r="B292" s="78" t="n"/>
      <c r="C292" s="77" t="n"/>
      <c r="D292" s="79">
        <f>IF(C292="","",CHOOSE(WEEKDAY(C292,2),"pon","wt","śr","czw","pt","sob","ndz"))</f>
        <v/>
      </c>
      <c r="E292" s="80">
        <f>IF(C292="","",IF(K292=1,IFERROR(IF(INDEX('Dziennik'!$H$4:$H$1200,MATCH(C292,'Dziennik'!$A$4:$A$1200,0))="","(brak planu)",INDEX('Dziennik'!$H$4:$H$1200,MATCH(C292,'Dziennik'!$A$4:$A$1200,0))),"(dzień poza dziennikiem)"),IFERROR(INDEX($G$4:$G$1000,MATCH(INT(C292)&amp;"#"&amp;(K292-1),$L$4:$L$1000,0))&amp;"","")))</f>
        <v/>
      </c>
      <c r="F292" s="81">
        <f>IF(C292="","",IF(K292=1,IFERROR(INDEX('Dziennik'!$I$4:$I$1200,MATCH(C292,'Dziennik'!$A$4:$A$1200,0)),""),IFERROR(INDEX($H$4:$H$1000,MATCH(INT(C292)&amp;"#"&amp;(K292-1),$L$4:$L$1000,0)),"")))</f>
        <v/>
      </c>
      <c r="G292" s="48" t="n"/>
      <c r="H292" s="82" t="n"/>
      <c r="I292" s="78" t="n"/>
      <c r="J292" s="48" t="n"/>
      <c r="K292" s="79">
        <f>IF(C292="","",COUNTIF($C$4:C292,C292))</f>
        <v/>
      </c>
      <c r="L292" s="79">
        <f>IF(C292="","",INT(C292)&amp;"#"&amp;K292)</f>
        <v/>
      </c>
      <c r="M292" s="79">
        <f>IF(C292="","",YEAR(C292)&amp;"-"&amp;TEXT(MONTH(C292),"00"))</f>
        <v/>
      </c>
    </row>
    <row r="293">
      <c r="A293" s="77" t="n"/>
      <c r="B293" s="78" t="n"/>
      <c r="C293" s="77" t="n"/>
      <c r="D293" s="79">
        <f>IF(C293="","",CHOOSE(WEEKDAY(C293,2),"pon","wt","śr","czw","pt","sob","ndz"))</f>
        <v/>
      </c>
      <c r="E293" s="80">
        <f>IF(C293="","",IF(K293=1,IFERROR(IF(INDEX('Dziennik'!$H$4:$H$1200,MATCH(C293,'Dziennik'!$A$4:$A$1200,0))="","(brak planu)",INDEX('Dziennik'!$H$4:$H$1200,MATCH(C293,'Dziennik'!$A$4:$A$1200,0))),"(dzień poza dziennikiem)"),IFERROR(INDEX($G$4:$G$1000,MATCH(INT(C293)&amp;"#"&amp;(K293-1),$L$4:$L$1000,0))&amp;"","")))</f>
        <v/>
      </c>
      <c r="F293" s="81">
        <f>IF(C293="","",IF(K293=1,IFERROR(INDEX('Dziennik'!$I$4:$I$1200,MATCH(C293,'Dziennik'!$A$4:$A$1200,0)),""),IFERROR(INDEX($H$4:$H$1000,MATCH(INT(C293)&amp;"#"&amp;(K293-1),$L$4:$L$1000,0)),"")))</f>
        <v/>
      </c>
      <c r="G293" s="48" t="n"/>
      <c r="H293" s="82" t="n"/>
      <c r="I293" s="78" t="n"/>
      <c r="J293" s="48" t="n"/>
      <c r="K293" s="79">
        <f>IF(C293="","",COUNTIF($C$4:C293,C293))</f>
        <v/>
      </c>
      <c r="L293" s="79">
        <f>IF(C293="","",INT(C293)&amp;"#"&amp;K293)</f>
        <v/>
      </c>
      <c r="M293" s="79">
        <f>IF(C293="","",YEAR(C293)&amp;"-"&amp;TEXT(MONTH(C293),"00"))</f>
        <v/>
      </c>
    </row>
    <row r="294">
      <c r="A294" s="77" t="n"/>
      <c r="B294" s="78" t="n"/>
      <c r="C294" s="77" t="n"/>
      <c r="D294" s="79">
        <f>IF(C294="","",CHOOSE(WEEKDAY(C294,2),"pon","wt","śr","czw","pt","sob","ndz"))</f>
        <v/>
      </c>
      <c r="E294" s="80">
        <f>IF(C294="","",IF(K294=1,IFERROR(IF(INDEX('Dziennik'!$H$4:$H$1200,MATCH(C294,'Dziennik'!$A$4:$A$1200,0))="","(brak planu)",INDEX('Dziennik'!$H$4:$H$1200,MATCH(C294,'Dziennik'!$A$4:$A$1200,0))),"(dzień poza dziennikiem)"),IFERROR(INDEX($G$4:$G$1000,MATCH(INT(C294)&amp;"#"&amp;(K294-1),$L$4:$L$1000,0))&amp;"","")))</f>
        <v/>
      </c>
      <c r="F294" s="81">
        <f>IF(C294="","",IF(K294=1,IFERROR(INDEX('Dziennik'!$I$4:$I$1200,MATCH(C294,'Dziennik'!$A$4:$A$1200,0)),""),IFERROR(INDEX($H$4:$H$1000,MATCH(INT(C294)&amp;"#"&amp;(K294-1),$L$4:$L$1000,0)),"")))</f>
        <v/>
      </c>
      <c r="G294" s="48" t="n"/>
      <c r="H294" s="82" t="n"/>
      <c r="I294" s="78" t="n"/>
      <c r="J294" s="48" t="n"/>
      <c r="K294" s="79">
        <f>IF(C294="","",COUNTIF($C$4:C294,C294))</f>
        <v/>
      </c>
      <c r="L294" s="79">
        <f>IF(C294="","",INT(C294)&amp;"#"&amp;K294)</f>
        <v/>
      </c>
      <c r="M294" s="79">
        <f>IF(C294="","",YEAR(C294)&amp;"-"&amp;TEXT(MONTH(C294),"00"))</f>
        <v/>
      </c>
    </row>
    <row r="295">
      <c r="A295" s="77" t="n"/>
      <c r="B295" s="78" t="n"/>
      <c r="C295" s="77" t="n"/>
      <c r="D295" s="79">
        <f>IF(C295="","",CHOOSE(WEEKDAY(C295,2),"pon","wt","śr","czw","pt","sob","ndz"))</f>
        <v/>
      </c>
      <c r="E295" s="80">
        <f>IF(C295="","",IF(K295=1,IFERROR(IF(INDEX('Dziennik'!$H$4:$H$1200,MATCH(C295,'Dziennik'!$A$4:$A$1200,0))="","(brak planu)",INDEX('Dziennik'!$H$4:$H$1200,MATCH(C295,'Dziennik'!$A$4:$A$1200,0))),"(dzień poza dziennikiem)"),IFERROR(INDEX($G$4:$G$1000,MATCH(INT(C295)&amp;"#"&amp;(K295-1),$L$4:$L$1000,0))&amp;"","")))</f>
        <v/>
      </c>
      <c r="F295" s="81">
        <f>IF(C295="","",IF(K295=1,IFERROR(INDEX('Dziennik'!$I$4:$I$1200,MATCH(C295,'Dziennik'!$A$4:$A$1200,0)),""),IFERROR(INDEX($H$4:$H$1000,MATCH(INT(C295)&amp;"#"&amp;(K295-1),$L$4:$L$1000,0)),"")))</f>
        <v/>
      </c>
      <c r="G295" s="48" t="n"/>
      <c r="H295" s="82" t="n"/>
      <c r="I295" s="78" t="n"/>
      <c r="J295" s="48" t="n"/>
      <c r="K295" s="79">
        <f>IF(C295="","",COUNTIF($C$4:C295,C295))</f>
        <v/>
      </c>
      <c r="L295" s="79">
        <f>IF(C295="","",INT(C295)&amp;"#"&amp;K295)</f>
        <v/>
      </c>
      <c r="M295" s="79">
        <f>IF(C295="","",YEAR(C295)&amp;"-"&amp;TEXT(MONTH(C295),"00"))</f>
        <v/>
      </c>
    </row>
    <row r="296">
      <c r="A296" s="77" t="n"/>
      <c r="B296" s="78" t="n"/>
      <c r="C296" s="77" t="n"/>
      <c r="D296" s="79">
        <f>IF(C296="","",CHOOSE(WEEKDAY(C296,2),"pon","wt","śr","czw","pt","sob","ndz"))</f>
        <v/>
      </c>
      <c r="E296" s="80">
        <f>IF(C296="","",IF(K296=1,IFERROR(IF(INDEX('Dziennik'!$H$4:$H$1200,MATCH(C296,'Dziennik'!$A$4:$A$1200,0))="","(brak planu)",INDEX('Dziennik'!$H$4:$H$1200,MATCH(C296,'Dziennik'!$A$4:$A$1200,0))),"(dzień poza dziennikiem)"),IFERROR(INDEX($G$4:$G$1000,MATCH(INT(C296)&amp;"#"&amp;(K296-1),$L$4:$L$1000,0))&amp;"","")))</f>
        <v/>
      </c>
      <c r="F296" s="81">
        <f>IF(C296="","",IF(K296=1,IFERROR(INDEX('Dziennik'!$I$4:$I$1200,MATCH(C296,'Dziennik'!$A$4:$A$1200,0)),""),IFERROR(INDEX($H$4:$H$1000,MATCH(INT(C296)&amp;"#"&amp;(K296-1),$L$4:$L$1000,0)),"")))</f>
        <v/>
      </c>
      <c r="G296" s="48" t="n"/>
      <c r="H296" s="82" t="n"/>
      <c r="I296" s="78" t="n"/>
      <c r="J296" s="48" t="n"/>
      <c r="K296" s="79">
        <f>IF(C296="","",COUNTIF($C$4:C296,C296))</f>
        <v/>
      </c>
      <c r="L296" s="79">
        <f>IF(C296="","",INT(C296)&amp;"#"&amp;K296)</f>
        <v/>
      </c>
      <c r="M296" s="79">
        <f>IF(C296="","",YEAR(C296)&amp;"-"&amp;TEXT(MONTH(C296),"00"))</f>
        <v/>
      </c>
    </row>
    <row r="297">
      <c r="A297" s="77" t="n"/>
      <c r="B297" s="78" t="n"/>
      <c r="C297" s="77" t="n"/>
      <c r="D297" s="79">
        <f>IF(C297="","",CHOOSE(WEEKDAY(C297,2),"pon","wt","śr","czw","pt","sob","ndz"))</f>
        <v/>
      </c>
      <c r="E297" s="80">
        <f>IF(C297="","",IF(K297=1,IFERROR(IF(INDEX('Dziennik'!$H$4:$H$1200,MATCH(C297,'Dziennik'!$A$4:$A$1200,0))="","(brak planu)",INDEX('Dziennik'!$H$4:$H$1200,MATCH(C297,'Dziennik'!$A$4:$A$1200,0))),"(dzień poza dziennikiem)"),IFERROR(INDEX($G$4:$G$1000,MATCH(INT(C297)&amp;"#"&amp;(K297-1),$L$4:$L$1000,0))&amp;"","")))</f>
        <v/>
      </c>
      <c r="F297" s="81">
        <f>IF(C297="","",IF(K297=1,IFERROR(INDEX('Dziennik'!$I$4:$I$1200,MATCH(C297,'Dziennik'!$A$4:$A$1200,0)),""),IFERROR(INDEX($H$4:$H$1000,MATCH(INT(C297)&amp;"#"&amp;(K297-1),$L$4:$L$1000,0)),"")))</f>
        <v/>
      </c>
      <c r="G297" s="48" t="n"/>
      <c r="H297" s="82" t="n"/>
      <c r="I297" s="78" t="n"/>
      <c r="J297" s="48" t="n"/>
      <c r="K297" s="79">
        <f>IF(C297="","",COUNTIF($C$4:C297,C297))</f>
        <v/>
      </c>
      <c r="L297" s="79">
        <f>IF(C297="","",INT(C297)&amp;"#"&amp;K297)</f>
        <v/>
      </c>
      <c r="M297" s="79">
        <f>IF(C297="","",YEAR(C297)&amp;"-"&amp;TEXT(MONTH(C297),"00"))</f>
        <v/>
      </c>
    </row>
    <row r="298">
      <c r="A298" s="77" t="n"/>
      <c r="B298" s="78" t="n"/>
      <c r="C298" s="77" t="n"/>
      <c r="D298" s="79">
        <f>IF(C298="","",CHOOSE(WEEKDAY(C298,2),"pon","wt","śr","czw","pt","sob","ndz"))</f>
        <v/>
      </c>
      <c r="E298" s="80">
        <f>IF(C298="","",IF(K298=1,IFERROR(IF(INDEX('Dziennik'!$H$4:$H$1200,MATCH(C298,'Dziennik'!$A$4:$A$1200,0))="","(brak planu)",INDEX('Dziennik'!$H$4:$H$1200,MATCH(C298,'Dziennik'!$A$4:$A$1200,0))),"(dzień poza dziennikiem)"),IFERROR(INDEX($G$4:$G$1000,MATCH(INT(C298)&amp;"#"&amp;(K298-1),$L$4:$L$1000,0))&amp;"","")))</f>
        <v/>
      </c>
      <c r="F298" s="81">
        <f>IF(C298="","",IF(K298=1,IFERROR(INDEX('Dziennik'!$I$4:$I$1200,MATCH(C298,'Dziennik'!$A$4:$A$1200,0)),""),IFERROR(INDEX($H$4:$H$1000,MATCH(INT(C298)&amp;"#"&amp;(K298-1),$L$4:$L$1000,0)),"")))</f>
        <v/>
      </c>
      <c r="G298" s="48" t="n"/>
      <c r="H298" s="82" t="n"/>
      <c r="I298" s="78" t="n"/>
      <c r="J298" s="48" t="n"/>
      <c r="K298" s="79">
        <f>IF(C298="","",COUNTIF($C$4:C298,C298))</f>
        <v/>
      </c>
      <c r="L298" s="79">
        <f>IF(C298="","",INT(C298)&amp;"#"&amp;K298)</f>
        <v/>
      </c>
      <c r="M298" s="79">
        <f>IF(C298="","",YEAR(C298)&amp;"-"&amp;TEXT(MONTH(C298),"00"))</f>
        <v/>
      </c>
    </row>
    <row r="299">
      <c r="A299" s="77" t="n"/>
      <c r="B299" s="78" t="n"/>
      <c r="C299" s="77" t="n"/>
      <c r="D299" s="79">
        <f>IF(C299="","",CHOOSE(WEEKDAY(C299,2),"pon","wt","śr","czw","pt","sob","ndz"))</f>
        <v/>
      </c>
      <c r="E299" s="80">
        <f>IF(C299="","",IF(K299=1,IFERROR(IF(INDEX('Dziennik'!$H$4:$H$1200,MATCH(C299,'Dziennik'!$A$4:$A$1200,0))="","(brak planu)",INDEX('Dziennik'!$H$4:$H$1200,MATCH(C299,'Dziennik'!$A$4:$A$1200,0))),"(dzień poza dziennikiem)"),IFERROR(INDEX($G$4:$G$1000,MATCH(INT(C299)&amp;"#"&amp;(K299-1),$L$4:$L$1000,0))&amp;"","")))</f>
        <v/>
      </c>
      <c r="F299" s="81">
        <f>IF(C299="","",IF(K299=1,IFERROR(INDEX('Dziennik'!$I$4:$I$1200,MATCH(C299,'Dziennik'!$A$4:$A$1200,0)),""),IFERROR(INDEX($H$4:$H$1000,MATCH(INT(C299)&amp;"#"&amp;(K299-1),$L$4:$L$1000,0)),"")))</f>
        <v/>
      </c>
      <c r="G299" s="48" t="n"/>
      <c r="H299" s="82" t="n"/>
      <c r="I299" s="78" t="n"/>
      <c r="J299" s="48" t="n"/>
      <c r="K299" s="79">
        <f>IF(C299="","",COUNTIF($C$4:C299,C299))</f>
        <v/>
      </c>
      <c r="L299" s="79">
        <f>IF(C299="","",INT(C299)&amp;"#"&amp;K299)</f>
        <v/>
      </c>
      <c r="M299" s="79">
        <f>IF(C299="","",YEAR(C299)&amp;"-"&amp;TEXT(MONTH(C299),"00"))</f>
        <v/>
      </c>
    </row>
    <row r="300">
      <c r="A300" s="77" t="n"/>
      <c r="B300" s="78" t="n"/>
      <c r="C300" s="77" t="n"/>
      <c r="D300" s="79">
        <f>IF(C300="","",CHOOSE(WEEKDAY(C300,2),"pon","wt","śr","czw","pt","sob","ndz"))</f>
        <v/>
      </c>
      <c r="E300" s="80">
        <f>IF(C300="","",IF(K300=1,IFERROR(IF(INDEX('Dziennik'!$H$4:$H$1200,MATCH(C300,'Dziennik'!$A$4:$A$1200,0))="","(brak planu)",INDEX('Dziennik'!$H$4:$H$1200,MATCH(C300,'Dziennik'!$A$4:$A$1200,0))),"(dzień poza dziennikiem)"),IFERROR(INDEX($G$4:$G$1000,MATCH(INT(C300)&amp;"#"&amp;(K300-1),$L$4:$L$1000,0))&amp;"","")))</f>
        <v/>
      </c>
      <c r="F300" s="81">
        <f>IF(C300="","",IF(K300=1,IFERROR(INDEX('Dziennik'!$I$4:$I$1200,MATCH(C300,'Dziennik'!$A$4:$A$1200,0)),""),IFERROR(INDEX($H$4:$H$1000,MATCH(INT(C300)&amp;"#"&amp;(K300-1),$L$4:$L$1000,0)),"")))</f>
        <v/>
      </c>
      <c r="G300" s="48" t="n"/>
      <c r="H300" s="82" t="n"/>
      <c r="I300" s="78" t="n"/>
      <c r="J300" s="48" t="n"/>
      <c r="K300" s="79">
        <f>IF(C300="","",COUNTIF($C$4:C300,C300))</f>
        <v/>
      </c>
      <c r="L300" s="79">
        <f>IF(C300="","",INT(C300)&amp;"#"&amp;K300)</f>
        <v/>
      </c>
      <c r="M300" s="79">
        <f>IF(C300="","",YEAR(C300)&amp;"-"&amp;TEXT(MONTH(C300),"00"))</f>
        <v/>
      </c>
    </row>
    <row r="301">
      <c r="A301" s="83" t="n"/>
      <c r="C301" s="83" t="n"/>
      <c r="D301">
        <f>IF(C301="","",CHOOSE(WEEKDAY(C301,2),"pon","wt","śr","czw","pt","sob","ndz"))</f>
        <v/>
      </c>
      <c r="E301">
        <f>IF(C301="","",IF(K301=1,IFERROR(IF(INDEX('Dziennik'!$H$4:$H$1200,MATCH(C301,'Dziennik'!$A$4:$A$1200,0))="","(brak planu)",INDEX('Dziennik'!$H$4:$H$1200,MATCH(C301,'Dziennik'!$A$4:$A$1200,0))),"(dzień poza dziennikiem)"),IFERROR(INDEX($G$4:$G$1000,MATCH(INT(C301)&amp;"#"&amp;(K301-1),$L$4:$L$1000,0))&amp;"","")))</f>
        <v/>
      </c>
      <c r="F301" s="84">
        <f>IF(C301="","",IF(K301=1,IFERROR(INDEX('Dziennik'!$I$4:$I$1200,MATCH(C301,'Dziennik'!$A$4:$A$1200,0)),""),IFERROR(INDEX($H$4:$H$1000,MATCH(INT(C301)&amp;"#"&amp;(K301-1),$L$4:$L$1000,0)),"")))</f>
        <v/>
      </c>
      <c r="H301" s="84" t="n"/>
      <c r="K301">
        <f>IF(C301="","",COUNTIF($C$4:C301,C301))</f>
        <v/>
      </c>
      <c r="L301">
        <f>IF(C301="","",INT(C301)&amp;"#"&amp;K301)</f>
        <v/>
      </c>
      <c r="M301">
        <f>IF(C301="","",YEAR(C301)&amp;"-"&amp;TEXT(MONTH(C301),"00"))</f>
        <v/>
      </c>
    </row>
    <row r="302">
      <c r="A302" s="83" t="n"/>
      <c r="C302" s="83" t="n"/>
      <c r="D302">
        <f>IF(C302="","",CHOOSE(WEEKDAY(C302,2),"pon","wt","śr","czw","pt","sob","ndz"))</f>
        <v/>
      </c>
      <c r="E302">
        <f>IF(C302="","",IF(K302=1,IFERROR(IF(INDEX('Dziennik'!$H$4:$H$1200,MATCH(C302,'Dziennik'!$A$4:$A$1200,0))="","(brak planu)",INDEX('Dziennik'!$H$4:$H$1200,MATCH(C302,'Dziennik'!$A$4:$A$1200,0))),"(dzień poza dziennikiem)"),IFERROR(INDEX($G$4:$G$1000,MATCH(INT(C302)&amp;"#"&amp;(K302-1),$L$4:$L$1000,0))&amp;"","")))</f>
        <v/>
      </c>
      <c r="F302" s="84">
        <f>IF(C302="","",IF(K302=1,IFERROR(INDEX('Dziennik'!$I$4:$I$1200,MATCH(C302,'Dziennik'!$A$4:$A$1200,0)),""),IFERROR(INDEX($H$4:$H$1000,MATCH(INT(C302)&amp;"#"&amp;(K302-1),$L$4:$L$1000,0)),"")))</f>
        <v/>
      </c>
      <c r="H302" s="84" t="n"/>
      <c r="K302">
        <f>IF(C302="","",COUNTIF($C$4:C302,C302))</f>
        <v/>
      </c>
      <c r="L302">
        <f>IF(C302="","",INT(C302)&amp;"#"&amp;K302)</f>
        <v/>
      </c>
      <c r="M302">
        <f>IF(C302="","",YEAR(C302)&amp;"-"&amp;TEXT(MONTH(C302),"00"))</f>
        <v/>
      </c>
    </row>
    <row r="303">
      <c r="A303" s="83" t="n"/>
      <c r="C303" s="83" t="n"/>
      <c r="D303">
        <f>IF(C303="","",CHOOSE(WEEKDAY(C303,2),"pon","wt","śr","czw","pt","sob","ndz"))</f>
        <v/>
      </c>
      <c r="E303">
        <f>IF(C303="","",IF(K303=1,IFERROR(IF(INDEX('Dziennik'!$H$4:$H$1200,MATCH(C303,'Dziennik'!$A$4:$A$1200,0))="","(brak planu)",INDEX('Dziennik'!$H$4:$H$1200,MATCH(C303,'Dziennik'!$A$4:$A$1200,0))),"(dzień poza dziennikiem)"),IFERROR(INDEX($G$4:$G$1000,MATCH(INT(C303)&amp;"#"&amp;(K303-1),$L$4:$L$1000,0))&amp;"","")))</f>
        <v/>
      </c>
      <c r="F303" s="84">
        <f>IF(C303="","",IF(K303=1,IFERROR(INDEX('Dziennik'!$I$4:$I$1200,MATCH(C303,'Dziennik'!$A$4:$A$1200,0)),""),IFERROR(INDEX($H$4:$H$1000,MATCH(INT(C303)&amp;"#"&amp;(K303-1),$L$4:$L$1000,0)),"")))</f>
        <v/>
      </c>
      <c r="H303" s="84" t="n"/>
      <c r="K303">
        <f>IF(C303="","",COUNTIF($C$4:C303,C303))</f>
        <v/>
      </c>
      <c r="L303">
        <f>IF(C303="","",INT(C303)&amp;"#"&amp;K303)</f>
        <v/>
      </c>
      <c r="M303">
        <f>IF(C303="","",YEAR(C303)&amp;"-"&amp;TEXT(MONTH(C303),"00"))</f>
        <v/>
      </c>
    </row>
    <row r="304">
      <c r="A304" s="83" t="n"/>
      <c r="C304" s="83" t="n"/>
      <c r="D304">
        <f>IF(C304="","",CHOOSE(WEEKDAY(C304,2),"pon","wt","śr","czw","pt","sob","ndz"))</f>
        <v/>
      </c>
      <c r="E304">
        <f>IF(C304="","",IF(K304=1,IFERROR(IF(INDEX('Dziennik'!$H$4:$H$1200,MATCH(C304,'Dziennik'!$A$4:$A$1200,0))="","(brak planu)",INDEX('Dziennik'!$H$4:$H$1200,MATCH(C304,'Dziennik'!$A$4:$A$1200,0))),"(dzień poza dziennikiem)"),IFERROR(INDEX($G$4:$G$1000,MATCH(INT(C304)&amp;"#"&amp;(K304-1),$L$4:$L$1000,0))&amp;"","")))</f>
        <v/>
      </c>
      <c r="F304" s="84">
        <f>IF(C304="","",IF(K304=1,IFERROR(INDEX('Dziennik'!$I$4:$I$1200,MATCH(C304,'Dziennik'!$A$4:$A$1200,0)),""),IFERROR(INDEX($H$4:$H$1000,MATCH(INT(C304)&amp;"#"&amp;(K304-1),$L$4:$L$1000,0)),"")))</f>
        <v/>
      </c>
      <c r="H304" s="84" t="n"/>
      <c r="K304">
        <f>IF(C304="","",COUNTIF($C$4:C304,C304))</f>
        <v/>
      </c>
      <c r="L304">
        <f>IF(C304="","",INT(C304)&amp;"#"&amp;K304)</f>
        <v/>
      </c>
      <c r="M304">
        <f>IF(C304="","",YEAR(C304)&amp;"-"&amp;TEXT(MONTH(C304),"00"))</f>
        <v/>
      </c>
    </row>
    <row r="305">
      <c r="A305" s="83" t="n"/>
      <c r="C305" s="83" t="n"/>
      <c r="D305">
        <f>IF(C305="","",CHOOSE(WEEKDAY(C305,2),"pon","wt","śr","czw","pt","sob","ndz"))</f>
        <v/>
      </c>
      <c r="E305">
        <f>IF(C305="","",IF(K305=1,IFERROR(IF(INDEX('Dziennik'!$H$4:$H$1200,MATCH(C305,'Dziennik'!$A$4:$A$1200,0))="","(brak planu)",INDEX('Dziennik'!$H$4:$H$1200,MATCH(C305,'Dziennik'!$A$4:$A$1200,0))),"(dzień poza dziennikiem)"),IFERROR(INDEX($G$4:$G$1000,MATCH(INT(C305)&amp;"#"&amp;(K305-1),$L$4:$L$1000,0))&amp;"","")))</f>
        <v/>
      </c>
      <c r="F305" s="84">
        <f>IF(C305="","",IF(K305=1,IFERROR(INDEX('Dziennik'!$I$4:$I$1200,MATCH(C305,'Dziennik'!$A$4:$A$1200,0)),""),IFERROR(INDEX($H$4:$H$1000,MATCH(INT(C305)&amp;"#"&amp;(K305-1),$L$4:$L$1000,0)),"")))</f>
        <v/>
      </c>
      <c r="H305" s="84" t="n"/>
      <c r="K305">
        <f>IF(C305="","",COUNTIF($C$4:C305,C305))</f>
        <v/>
      </c>
      <c r="L305">
        <f>IF(C305="","",INT(C305)&amp;"#"&amp;K305)</f>
        <v/>
      </c>
      <c r="M305">
        <f>IF(C305="","",YEAR(C305)&amp;"-"&amp;TEXT(MONTH(C305),"00"))</f>
        <v/>
      </c>
    </row>
    <row r="306">
      <c r="A306" s="83" t="n"/>
      <c r="C306" s="83" t="n"/>
      <c r="D306">
        <f>IF(C306="","",CHOOSE(WEEKDAY(C306,2),"pon","wt","śr","czw","pt","sob","ndz"))</f>
        <v/>
      </c>
      <c r="E306">
        <f>IF(C306="","",IF(K306=1,IFERROR(IF(INDEX('Dziennik'!$H$4:$H$1200,MATCH(C306,'Dziennik'!$A$4:$A$1200,0))="","(brak planu)",INDEX('Dziennik'!$H$4:$H$1200,MATCH(C306,'Dziennik'!$A$4:$A$1200,0))),"(dzień poza dziennikiem)"),IFERROR(INDEX($G$4:$G$1000,MATCH(INT(C306)&amp;"#"&amp;(K306-1),$L$4:$L$1000,0))&amp;"","")))</f>
        <v/>
      </c>
      <c r="F306" s="84">
        <f>IF(C306="","",IF(K306=1,IFERROR(INDEX('Dziennik'!$I$4:$I$1200,MATCH(C306,'Dziennik'!$A$4:$A$1200,0)),""),IFERROR(INDEX($H$4:$H$1000,MATCH(INT(C306)&amp;"#"&amp;(K306-1),$L$4:$L$1000,0)),"")))</f>
        <v/>
      </c>
      <c r="H306" s="84" t="n"/>
      <c r="K306">
        <f>IF(C306="","",COUNTIF($C$4:C306,C306))</f>
        <v/>
      </c>
      <c r="L306">
        <f>IF(C306="","",INT(C306)&amp;"#"&amp;K306)</f>
        <v/>
      </c>
      <c r="M306">
        <f>IF(C306="","",YEAR(C306)&amp;"-"&amp;TEXT(MONTH(C306),"00"))</f>
        <v/>
      </c>
    </row>
    <row r="307">
      <c r="A307" s="83" t="n"/>
      <c r="C307" s="83" t="n"/>
      <c r="D307">
        <f>IF(C307="","",CHOOSE(WEEKDAY(C307,2),"pon","wt","śr","czw","pt","sob","ndz"))</f>
        <v/>
      </c>
      <c r="E307">
        <f>IF(C307="","",IF(K307=1,IFERROR(IF(INDEX('Dziennik'!$H$4:$H$1200,MATCH(C307,'Dziennik'!$A$4:$A$1200,0))="","(brak planu)",INDEX('Dziennik'!$H$4:$H$1200,MATCH(C307,'Dziennik'!$A$4:$A$1200,0))),"(dzień poza dziennikiem)"),IFERROR(INDEX($G$4:$G$1000,MATCH(INT(C307)&amp;"#"&amp;(K307-1),$L$4:$L$1000,0))&amp;"","")))</f>
        <v/>
      </c>
      <c r="F307" s="84">
        <f>IF(C307="","",IF(K307=1,IFERROR(INDEX('Dziennik'!$I$4:$I$1200,MATCH(C307,'Dziennik'!$A$4:$A$1200,0)),""),IFERROR(INDEX($H$4:$H$1000,MATCH(INT(C307)&amp;"#"&amp;(K307-1),$L$4:$L$1000,0)),"")))</f>
        <v/>
      </c>
      <c r="H307" s="84" t="n"/>
      <c r="K307">
        <f>IF(C307="","",COUNTIF($C$4:C307,C307))</f>
        <v/>
      </c>
      <c r="L307">
        <f>IF(C307="","",INT(C307)&amp;"#"&amp;K307)</f>
        <v/>
      </c>
      <c r="M307">
        <f>IF(C307="","",YEAR(C307)&amp;"-"&amp;TEXT(MONTH(C307),"00"))</f>
        <v/>
      </c>
    </row>
    <row r="308">
      <c r="A308" s="83" t="n"/>
      <c r="C308" s="83" t="n"/>
      <c r="D308">
        <f>IF(C308="","",CHOOSE(WEEKDAY(C308,2),"pon","wt","śr","czw","pt","sob","ndz"))</f>
        <v/>
      </c>
      <c r="E308">
        <f>IF(C308="","",IF(K308=1,IFERROR(IF(INDEX('Dziennik'!$H$4:$H$1200,MATCH(C308,'Dziennik'!$A$4:$A$1200,0))="","(brak planu)",INDEX('Dziennik'!$H$4:$H$1200,MATCH(C308,'Dziennik'!$A$4:$A$1200,0))),"(dzień poza dziennikiem)"),IFERROR(INDEX($G$4:$G$1000,MATCH(INT(C308)&amp;"#"&amp;(K308-1),$L$4:$L$1000,0))&amp;"","")))</f>
        <v/>
      </c>
      <c r="F308" s="84">
        <f>IF(C308="","",IF(K308=1,IFERROR(INDEX('Dziennik'!$I$4:$I$1200,MATCH(C308,'Dziennik'!$A$4:$A$1200,0)),""),IFERROR(INDEX($H$4:$H$1000,MATCH(INT(C308)&amp;"#"&amp;(K308-1),$L$4:$L$1000,0)),"")))</f>
        <v/>
      </c>
      <c r="H308" s="84" t="n"/>
      <c r="K308">
        <f>IF(C308="","",COUNTIF($C$4:C308,C308))</f>
        <v/>
      </c>
      <c r="L308">
        <f>IF(C308="","",INT(C308)&amp;"#"&amp;K308)</f>
        <v/>
      </c>
      <c r="M308">
        <f>IF(C308="","",YEAR(C308)&amp;"-"&amp;TEXT(MONTH(C308),"00"))</f>
        <v/>
      </c>
    </row>
    <row r="309">
      <c r="A309" s="83" t="n"/>
      <c r="C309" s="83" t="n"/>
      <c r="D309">
        <f>IF(C309="","",CHOOSE(WEEKDAY(C309,2),"pon","wt","śr","czw","pt","sob","ndz"))</f>
        <v/>
      </c>
      <c r="E309">
        <f>IF(C309="","",IF(K309=1,IFERROR(IF(INDEX('Dziennik'!$H$4:$H$1200,MATCH(C309,'Dziennik'!$A$4:$A$1200,0))="","(brak planu)",INDEX('Dziennik'!$H$4:$H$1200,MATCH(C309,'Dziennik'!$A$4:$A$1200,0))),"(dzień poza dziennikiem)"),IFERROR(INDEX($G$4:$G$1000,MATCH(INT(C309)&amp;"#"&amp;(K309-1),$L$4:$L$1000,0))&amp;"","")))</f>
        <v/>
      </c>
      <c r="F309" s="84">
        <f>IF(C309="","",IF(K309=1,IFERROR(INDEX('Dziennik'!$I$4:$I$1200,MATCH(C309,'Dziennik'!$A$4:$A$1200,0)),""),IFERROR(INDEX($H$4:$H$1000,MATCH(INT(C309)&amp;"#"&amp;(K309-1),$L$4:$L$1000,0)),"")))</f>
        <v/>
      </c>
      <c r="H309" s="84" t="n"/>
      <c r="K309">
        <f>IF(C309="","",COUNTIF($C$4:C309,C309))</f>
        <v/>
      </c>
      <c r="L309">
        <f>IF(C309="","",INT(C309)&amp;"#"&amp;K309)</f>
        <v/>
      </c>
      <c r="M309">
        <f>IF(C309="","",YEAR(C309)&amp;"-"&amp;TEXT(MONTH(C309),"00"))</f>
        <v/>
      </c>
    </row>
    <row r="310">
      <c r="A310" s="83" t="n"/>
      <c r="C310" s="83" t="n"/>
      <c r="D310">
        <f>IF(C310="","",CHOOSE(WEEKDAY(C310,2),"pon","wt","śr","czw","pt","sob","ndz"))</f>
        <v/>
      </c>
      <c r="E310">
        <f>IF(C310="","",IF(K310=1,IFERROR(IF(INDEX('Dziennik'!$H$4:$H$1200,MATCH(C310,'Dziennik'!$A$4:$A$1200,0))="","(brak planu)",INDEX('Dziennik'!$H$4:$H$1200,MATCH(C310,'Dziennik'!$A$4:$A$1200,0))),"(dzień poza dziennikiem)"),IFERROR(INDEX($G$4:$G$1000,MATCH(INT(C310)&amp;"#"&amp;(K310-1),$L$4:$L$1000,0))&amp;"","")))</f>
        <v/>
      </c>
      <c r="F310" s="84">
        <f>IF(C310="","",IF(K310=1,IFERROR(INDEX('Dziennik'!$I$4:$I$1200,MATCH(C310,'Dziennik'!$A$4:$A$1200,0)),""),IFERROR(INDEX($H$4:$H$1000,MATCH(INT(C310)&amp;"#"&amp;(K310-1),$L$4:$L$1000,0)),"")))</f>
        <v/>
      </c>
      <c r="H310" s="84" t="n"/>
      <c r="K310">
        <f>IF(C310="","",COUNTIF($C$4:C310,C310))</f>
        <v/>
      </c>
      <c r="L310">
        <f>IF(C310="","",INT(C310)&amp;"#"&amp;K310)</f>
        <v/>
      </c>
      <c r="M310">
        <f>IF(C310="","",YEAR(C310)&amp;"-"&amp;TEXT(MONTH(C310),"00"))</f>
        <v/>
      </c>
    </row>
    <row r="311">
      <c r="A311" s="83" t="n"/>
      <c r="C311" s="83" t="n"/>
      <c r="D311">
        <f>IF(C311="","",CHOOSE(WEEKDAY(C311,2),"pon","wt","śr","czw","pt","sob","ndz"))</f>
        <v/>
      </c>
      <c r="E311">
        <f>IF(C311="","",IF(K311=1,IFERROR(IF(INDEX('Dziennik'!$H$4:$H$1200,MATCH(C311,'Dziennik'!$A$4:$A$1200,0))="","(brak planu)",INDEX('Dziennik'!$H$4:$H$1200,MATCH(C311,'Dziennik'!$A$4:$A$1200,0))),"(dzień poza dziennikiem)"),IFERROR(INDEX($G$4:$G$1000,MATCH(INT(C311)&amp;"#"&amp;(K311-1),$L$4:$L$1000,0))&amp;"","")))</f>
        <v/>
      </c>
      <c r="F311" s="84">
        <f>IF(C311="","",IF(K311=1,IFERROR(INDEX('Dziennik'!$I$4:$I$1200,MATCH(C311,'Dziennik'!$A$4:$A$1200,0)),""),IFERROR(INDEX($H$4:$H$1000,MATCH(INT(C311)&amp;"#"&amp;(K311-1),$L$4:$L$1000,0)),"")))</f>
        <v/>
      </c>
      <c r="H311" s="84" t="n"/>
      <c r="K311">
        <f>IF(C311="","",COUNTIF($C$4:C311,C311))</f>
        <v/>
      </c>
      <c r="L311">
        <f>IF(C311="","",INT(C311)&amp;"#"&amp;K311)</f>
        <v/>
      </c>
      <c r="M311">
        <f>IF(C311="","",YEAR(C311)&amp;"-"&amp;TEXT(MONTH(C311),"00"))</f>
        <v/>
      </c>
    </row>
    <row r="312">
      <c r="A312" s="83" t="n"/>
      <c r="C312" s="83" t="n"/>
      <c r="D312">
        <f>IF(C312="","",CHOOSE(WEEKDAY(C312,2),"pon","wt","śr","czw","pt","sob","ndz"))</f>
        <v/>
      </c>
      <c r="E312">
        <f>IF(C312="","",IF(K312=1,IFERROR(IF(INDEX('Dziennik'!$H$4:$H$1200,MATCH(C312,'Dziennik'!$A$4:$A$1200,0))="","(brak planu)",INDEX('Dziennik'!$H$4:$H$1200,MATCH(C312,'Dziennik'!$A$4:$A$1200,0))),"(dzień poza dziennikiem)"),IFERROR(INDEX($G$4:$G$1000,MATCH(INT(C312)&amp;"#"&amp;(K312-1),$L$4:$L$1000,0))&amp;"","")))</f>
        <v/>
      </c>
      <c r="F312" s="84">
        <f>IF(C312="","",IF(K312=1,IFERROR(INDEX('Dziennik'!$I$4:$I$1200,MATCH(C312,'Dziennik'!$A$4:$A$1200,0)),""),IFERROR(INDEX($H$4:$H$1000,MATCH(INT(C312)&amp;"#"&amp;(K312-1),$L$4:$L$1000,0)),"")))</f>
        <v/>
      </c>
      <c r="H312" s="84" t="n"/>
      <c r="K312">
        <f>IF(C312="","",COUNTIF($C$4:C312,C312))</f>
        <v/>
      </c>
      <c r="L312">
        <f>IF(C312="","",INT(C312)&amp;"#"&amp;K312)</f>
        <v/>
      </c>
      <c r="M312">
        <f>IF(C312="","",YEAR(C312)&amp;"-"&amp;TEXT(MONTH(C312),"00"))</f>
        <v/>
      </c>
    </row>
    <row r="313">
      <c r="A313" s="83" t="n"/>
      <c r="C313" s="83" t="n"/>
      <c r="D313">
        <f>IF(C313="","",CHOOSE(WEEKDAY(C313,2),"pon","wt","śr","czw","pt","sob","ndz"))</f>
        <v/>
      </c>
      <c r="E313">
        <f>IF(C313="","",IF(K313=1,IFERROR(IF(INDEX('Dziennik'!$H$4:$H$1200,MATCH(C313,'Dziennik'!$A$4:$A$1200,0))="","(brak planu)",INDEX('Dziennik'!$H$4:$H$1200,MATCH(C313,'Dziennik'!$A$4:$A$1200,0))),"(dzień poza dziennikiem)"),IFERROR(INDEX($G$4:$G$1000,MATCH(INT(C313)&amp;"#"&amp;(K313-1),$L$4:$L$1000,0))&amp;"","")))</f>
        <v/>
      </c>
      <c r="F313" s="84">
        <f>IF(C313="","",IF(K313=1,IFERROR(INDEX('Dziennik'!$I$4:$I$1200,MATCH(C313,'Dziennik'!$A$4:$A$1200,0)),""),IFERROR(INDEX($H$4:$H$1000,MATCH(INT(C313)&amp;"#"&amp;(K313-1),$L$4:$L$1000,0)),"")))</f>
        <v/>
      </c>
      <c r="H313" s="84" t="n"/>
      <c r="K313">
        <f>IF(C313="","",COUNTIF($C$4:C313,C313))</f>
        <v/>
      </c>
      <c r="L313">
        <f>IF(C313="","",INT(C313)&amp;"#"&amp;K313)</f>
        <v/>
      </c>
      <c r="M313">
        <f>IF(C313="","",YEAR(C313)&amp;"-"&amp;TEXT(MONTH(C313),"00"))</f>
        <v/>
      </c>
    </row>
    <row r="314">
      <c r="A314" s="83" t="n"/>
      <c r="C314" s="83" t="n"/>
      <c r="D314">
        <f>IF(C314="","",CHOOSE(WEEKDAY(C314,2),"pon","wt","śr","czw","pt","sob","ndz"))</f>
        <v/>
      </c>
      <c r="E314">
        <f>IF(C314="","",IF(K314=1,IFERROR(IF(INDEX('Dziennik'!$H$4:$H$1200,MATCH(C314,'Dziennik'!$A$4:$A$1200,0))="","(brak planu)",INDEX('Dziennik'!$H$4:$H$1200,MATCH(C314,'Dziennik'!$A$4:$A$1200,0))),"(dzień poza dziennikiem)"),IFERROR(INDEX($G$4:$G$1000,MATCH(INT(C314)&amp;"#"&amp;(K314-1),$L$4:$L$1000,0))&amp;"","")))</f>
        <v/>
      </c>
      <c r="F314" s="84">
        <f>IF(C314="","",IF(K314=1,IFERROR(INDEX('Dziennik'!$I$4:$I$1200,MATCH(C314,'Dziennik'!$A$4:$A$1200,0)),""),IFERROR(INDEX($H$4:$H$1000,MATCH(INT(C314)&amp;"#"&amp;(K314-1),$L$4:$L$1000,0)),"")))</f>
        <v/>
      </c>
      <c r="H314" s="84" t="n"/>
      <c r="K314">
        <f>IF(C314="","",COUNTIF($C$4:C314,C314))</f>
        <v/>
      </c>
      <c r="L314">
        <f>IF(C314="","",INT(C314)&amp;"#"&amp;K314)</f>
        <v/>
      </c>
      <c r="M314">
        <f>IF(C314="","",YEAR(C314)&amp;"-"&amp;TEXT(MONTH(C314),"00"))</f>
        <v/>
      </c>
    </row>
    <row r="315">
      <c r="A315" s="83" t="n"/>
      <c r="C315" s="83" t="n"/>
      <c r="D315">
        <f>IF(C315="","",CHOOSE(WEEKDAY(C315,2),"pon","wt","śr","czw","pt","sob","ndz"))</f>
        <v/>
      </c>
      <c r="E315">
        <f>IF(C315="","",IF(K315=1,IFERROR(IF(INDEX('Dziennik'!$H$4:$H$1200,MATCH(C315,'Dziennik'!$A$4:$A$1200,0))="","(brak planu)",INDEX('Dziennik'!$H$4:$H$1200,MATCH(C315,'Dziennik'!$A$4:$A$1200,0))),"(dzień poza dziennikiem)"),IFERROR(INDEX($G$4:$G$1000,MATCH(INT(C315)&amp;"#"&amp;(K315-1),$L$4:$L$1000,0))&amp;"","")))</f>
        <v/>
      </c>
      <c r="F315" s="84">
        <f>IF(C315="","",IF(K315=1,IFERROR(INDEX('Dziennik'!$I$4:$I$1200,MATCH(C315,'Dziennik'!$A$4:$A$1200,0)),""),IFERROR(INDEX($H$4:$H$1000,MATCH(INT(C315)&amp;"#"&amp;(K315-1),$L$4:$L$1000,0)),"")))</f>
        <v/>
      </c>
      <c r="H315" s="84" t="n"/>
      <c r="K315">
        <f>IF(C315="","",COUNTIF($C$4:C315,C315))</f>
        <v/>
      </c>
      <c r="L315">
        <f>IF(C315="","",INT(C315)&amp;"#"&amp;K315)</f>
        <v/>
      </c>
      <c r="M315">
        <f>IF(C315="","",YEAR(C315)&amp;"-"&amp;TEXT(MONTH(C315),"00"))</f>
        <v/>
      </c>
    </row>
    <row r="316">
      <c r="A316" s="83" t="n"/>
      <c r="C316" s="83" t="n"/>
      <c r="D316">
        <f>IF(C316="","",CHOOSE(WEEKDAY(C316,2),"pon","wt","śr","czw","pt","sob","ndz"))</f>
        <v/>
      </c>
      <c r="E316">
        <f>IF(C316="","",IF(K316=1,IFERROR(IF(INDEX('Dziennik'!$H$4:$H$1200,MATCH(C316,'Dziennik'!$A$4:$A$1200,0))="","(brak planu)",INDEX('Dziennik'!$H$4:$H$1200,MATCH(C316,'Dziennik'!$A$4:$A$1200,0))),"(dzień poza dziennikiem)"),IFERROR(INDEX($G$4:$G$1000,MATCH(INT(C316)&amp;"#"&amp;(K316-1),$L$4:$L$1000,0))&amp;"","")))</f>
        <v/>
      </c>
      <c r="F316" s="84">
        <f>IF(C316="","",IF(K316=1,IFERROR(INDEX('Dziennik'!$I$4:$I$1200,MATCH(C316,'Dziennik'!$A$4:$A$1200,0)),""),IFERROR(INDEX($H$4:$H$1000,MATCH(INT(C316)&amp;"#"&amp;(K316-1),$L$4:$L$1000,0)),"")))</f>
        <v/>
      </c>
      <c r="H316" s="84" t="n"/>
      <c r="K316">
        <f>IF(C316="","",COUNTIF($C$4:C316,C316))</f>
        <v/>
      </c>
      <c r="L316">
        <f>IF(C316="","",INT(C316)&amp;"#"&amp;K316)</f>
        <v/>
      </c>
      <c r="M316">
        <f>IF(C316="","",YEAR(C316)&amp;"-"&amp;TEXT(MONTH(C316),"00"))</f>
        <v/>
      </c>
    </row>
    <row r="317">
      <c r="A317" s="83" t="n"/>
      <c r="C317" s="83" t="n"/>
      <c r="D317">
        <f>IF(C317="","",CHOOSE(WEEKDAY(C317,2),"pon","wt","śr","czw","pt","sob","ndz"))</f>
        <v/>
      </c>
      <c r="E317">
        <f>IF(C317="","",IF(K317=1,IFERROR(IF(INDEX('Dziennik'!$H$4:$H$1200,MATCH(C317,'Dziennik'!$A$4:$A$1200,0))="","(brak planu)",INDEX('Dziennik'!$H$4:$H$1200,MATCH(C317,'Dziennik'!$A$4:$A$1200,0))),"(dzień poza dziennikiem)"),IFERROR(INDEX($G$4:$G$1000,MATCH(INT(C317)&amp;"#"&amp;(K317-1),$L$4:$L$1000,0))&amp;"","")))</f>
        <v/>
      </c>
      <c r="F317" s="84">
        <f>IF(C317="","",IF(K317=1,IFERROR(INDEX('Dziennik'!$I$4:$I$1200,MATCH(C317,'Dziennik'!$A$4:$A$1200,0)),""),IFERROR(INDEX($H$4:$H$1000,MATCH(INT(C317)&amp;"#"&amp;(K317-1),$L$4:$L$1000,0)),"")))</f>
        <v/>
      </c>
      <c r="H317" s="84" t="n"/>
      <c r="K317">
        <f>IF(C317="","",COUNTIF($C$4:C317,C317))</f>
        <v/>
      </c>
      <c r="L317">
        <f>IF(C317="","",INT(C317)&amp;"#"&amp;K317)</f>
        <v/>
      </c>
      <c r="M317">
        <f>IF(C317="","",YEAR(C317)&amp;"-"&amp;TEXT(MONTH(C317),"00"))</f>
        <v/>
      </c>
    </row>
    <row r="318">
      <c r="A318" s="83" t="n"/>
      <c r="C318" s="83" t="n"/>
      <c r="D318">
        <f>IF(C318="","",CHOOSE(WEEKDAY(C318,2),"pon","wt","śr","czw","pt","sob","ndz"))</f>
        <v/>
      </c>
      <c r="E318">
        <f>IF(C318="","",IF(K318=1,IFERROR(IF(INDEX('Dziennik'!$H$4:$H$1200,MATCH(C318,'Dziennik'!$A$4:$A$1200,0))="","(brak planu)",INDEX('Dziennik'!$H$4:$H$1200,MATCH(C318,'Dziennik'!$A$4:$A$1200,0))),"(dzień poza dziennikiem)"),IFERROR(INDEX($G$4:$G$1000,MATCH(INT(C318)&amp;"#"&amp;(K318-1),$L$4:$L$1000,0))&amp;"","")))</f>
        <v/>
      </c>
      <c r="F318" s="84">
        <f>IF(C318="","",IF(K318=1,IFERROR(INDEX('Dziennik'!$I$4:$I$1200,MATCH(C318,'Dziennik'!$A$4:$A$1200,0)),""),IFERROR(INDEX($H$4:$H$1000,MATCH(INT(C318)&amp;"#"&amp;(K318-1),$L$4:$L$1000,0)),"")))</f>
        <v/>
      </c>
      <c r="H318" s="84" t="n"/>
      <c r="K318">
        <f>IF(C318="","",COUNTIF($C$4:C318,C318))</f>
        <v/>
      </c>
      <c r="L318">
        <f>IF(C318="","",INT(C318)&amp;"#"&amp;K318)</f>
        <v/>
      </c>
      <c r="M318">
        <f>IF(C318="","",YEAR(C318)&amp;"-"&amp;TEXT(MONTH(C318),"00"))</f>
        <v/>
      </c>
    </row>
    <row r="319">
      <c r="A319" s="83" t="n"/>
      <c r="C319" s="83" t="n"/>
      <c r="D319">
        <f>IF(C319="","",CHOOSE(WEEKDAY(C319,2),"pon","wt","śr","czw","pt","sob","ndz"))</f>
        <v/>
      </c>
      <c r="E319">
        <f>IF(C319="","",IF(K319=1,IFERROR(IF(INDEX('Dziennik'!$H$4:$H$1200,MATCH(C319,'Dziennik'!$A$4:$A$1200,0))="","(brak planu)",INDEX('Dziennik'!$H$4:$H$1200,MATCH(C319,'Dziennik'!$A$4:$A$1200,0))),"(dzień poza dziennikiem)"),IFERROR(INDEX($G$4:$G$1000,MATCH(INT(C319)&amp;"#"&amp;(K319-1),$L$4:$L$1000,0))&amp;"","")))</f>
        <v/>
      </c>
      <c r="F319" s="84">
        <f>IF(C319="","",IF(K319=1,IFERROR(INDEX('Dziennik'!$I$4:$I$1200,MATCH(C319,'Dziennik'!$A$4:$A$1200,0)),""),IFERROR(INDEX($H$4:$H$1000,MATCH(INT(C319)&amp;"#"&amp;(K319-1),$L$4:$L$1000,0)),"")))</f>
        <v/>
      </c>
      <c r="H319" s="84" t="n"/>
      <c r="K319">
        <f>IF(C319="","",COUNTIF($C$4:C319,C319))</f>
        <v/>
      </c>
      <c r="L319">
        <f>IF(C319="","",INT(C319)&amp;"#"&amp;K319)</f>
        <v/>
      </c>
      <c r="M319">
        <f>IF(C319="","",YEAR(C319)&amp;"-"&amp;TEXT(MONTH(C319),"00"))</f>
        <v/>
      </c>
    </row>
    <row r="320">
      <c r="A320" s="83" t="n"/>
      <c r="C320" s="83" t="n"/>
      <c r="D320">
        <f>IF(C320="","",CHOOSE(WEEKDAY(C320,2),"pon","wt","śr","czw","pt","sob","ndz"))</f>
        <v/>
      </c>
      <c r="E320">
        <f>IF(C320="","",IF(K320=1,IFERROR(IF(INDEX('Dziennik'!$H$4:$H$1200,MATCH(C320,'Dziennik'!$A$4:$A$1200,0))="","(brak planu)",INDEX('Dziennik'!$H$4:$H$1200,MATCH(C320,'Dziennik'!$A$4:$A$1200,0))),"(dzień poza dziennikiem)"),IFERROR(INDEX($G$4:$G$1000,MATCH(INT(C320)&amp;"#"&amp;(K320-1),$L$4:$L$1000,0))&amp;"","")))</f>
        <v/>
      </c>
      <c r="F320" s="84">
        <f>IF(C320="","",IF(K320=1,IFERROR(INDEX('Dziennik'!$I$4:$I$1200,MATCH(C320,'Dziennik'!$A$4:$A$1200,0)),""),IFERROR(INDEX($H$4:$H$1000,MATCH(INT(C320)&amp;"#"&amp;(K320-1),$L$4:$L$1000,0)),"")))</f>
        <v/>
      </c>
      <c r="H320" s="84" t="n"/>
      <c r="K320">
        <f>IF(C320="","",COUNTIF($C$4:C320,C320))</f>
        <v/>
      </c>
      <c r="L320">
        <f>IF(C320="","",INT(C320)&amp;"#"&amp;K320)</f>
        <v/>
      </c>
      <c r="M320">
        <f>IF(C320="","",YEAR(C320)&amp;"-"&amp;TEXT(MONTH(C320),"00"))</f>
        <v/>
      </c>
    </row>
    <row r="321">
      <c r="A321" s="83" t="n"/>
      <c r="C321" s="83" t="n"/>
      <c r="D321">
        <f>IF(C321="","",CHOOSE(WEEKDAY(C321,2),"pon","wt","śr","czw","pt","sob","ndz"))</f>
        <v/>
      </c>
      <c r="E321">
        <f>IF(C321="","",IF(K321=1,IFERROR(IF(INDEX('Dziennik'!$H$4:$H$1200,MATCH(C321,'Dziennik'!$A$4:$A$1200,0))="","(brak planu)",INDEX('Dziennik'!$H$4:$H$1200,MATCH(C321,'Dziennik'!$A$4:$A$1200,0))),"(dzień poza dziennikiem)"),IFERROR(INDEX($G$4:$G$1000,MATCH(INT(C321)&amp;"#"&amp;(K321-1),$L$4:$L$1000,0))&amp;"","")))</f>
        <v/>
      </c>
      <c r="F321" s="84">
        <f>IF(C321="","",IF(K321=1,IFERROR(INDEX('Dziennik'!$I$4:$I$1200,MATCH(C321,'Dziennik'!$A$4:$A$1200,0)),""),IFERROR(INDEX($H$4:$H$1000,MATCH(INT(C321)&amp;"#"&amp;(K321-1),$L$4:$L$1000,0)),"")))</f>
        <v/>
      </c>
      <c r="H321" s="84" t="n"/>
      <c r="K321">
        <f>IF(C321="","",COUNTIF($C$4:C321,C321))</f>
        <v/>
      </c>
      <c r="L321">
        <f>IF(C321="","",INT(C321)&amp;"#"&amp;K321)</f>
        <v/>
      </c>
      <c r="M321">
        <f>IF(C321="","",YEAR(C321)&amp;"-"&amp;TEXT(MONTH(C321),"00"))</f>
        <v/>
      </c>
    </row>
    <row r="322">
      <c r="A322" s="83" t="n"/>
      <c r="C322" s="83" t="n"/>
      <c r="D322">
        <f>IF(C322="","",CHOOSE(WEEKDAY(C322,2),"pon","wt","śr","czw","pt","sob","ndz"))</f>
        <v/>
      </c>
      <c r="E322">
        <f>IF(C322="","",IF(K322=1,IFERROR(IF(INDEX('Dziennik'!$H$4:$H$1200,MATCH(C322,'Dziennik'!$A$4:$A$1200,0))="","(brak planu)",INDEX('Dziennik'!$H$4:$H$1200,MATCH(C322,'Dziennik'!$A$4:$A$1200,0))),"(dzień poza dziennikiem)"),IFERROR(INDEX($G$4:$G$1000,MATCH(INT(C322)&amp;"#"&amp;(K322-1),$L$4:$L$1000,0))&amp;"","")))</f>
        <v/>
      </c>
      <c r="F322" s="84">
        <f>IF(C322="","",IF(K322=1,IFERROR(INDEX('Dziennik'!$I$4:$I$1200,MATCH(C322,'Dziennik'!$A$4:$A$1200,0)),""),IFERROR(INDEX($H$4:$H$1000,MATCH(INT(C322)&amp;"#"&amp;(K322-1),$L$4:$L$1000,0)),"")))</f>
        <v/>
      </c>
      <c r="H322" s="84" t="n"/>
      <c r="K322">
        <f>IF(C322="","",COUNTIF($C$4:C322,C322))</f>
        <v/>
      </c>
      <c r="L322">
        <f>IF(C322="","",INT(C322)&amp;"#"&amp;K322)</f>
        <v/>
      </c>
      <c r="M322">
        <f>IF(C322="","",YEAR(C322)&amp;"-"&amp;TEXT(MONTH(C322),"00"))</f>
        <v/>
      </c>
    </row>
    <row r="323">
      <c r="A323" s="83" t="n"/>
      <c r="C323" s="83" t="n"/>
      <c r="D323">
        <f>IF(C323="","",CHOOSE(WEEKDAY(C323,2),"pon","wt","śr","czw","pt","sob","ndz"))</f>
        <v/>
      </c>
      <c r="E323">
        <f>IF(C323="","",IF(K323=1,IFERROR(IF(INDEX('Dziennik'!$H$4:$H$1200,MATCH(C323,'Dziennik'!$A$4:$A$1200,0))="","(brak planu)",INDEX('Dziennik'!$H$4:$H$1200,MATCH(C323,'Dziennik'!$A$4:$A$1200,0))),"(dzień poza dziennikiem)"),IFERROR(INDEX($G$4:$G$1000,MATCH(INT(C323)&amp;"#"&amp;(K323-1),$L$4:$L$1000,0))&amp;"","")))</f>
        <v/>
      </c>
      <c r="F323" s="84">
        <f>IF(C323="","",IF(K323=1,IFERROR(INDEX('Dziennik'!$I$4:$I$1200,MATCH(C323,'Dziennik'!$A$4:$A$1200,0)),""),IFERROR(INDEX($H$4:$H$1000,MATCH(INT(C323)&amp;"#"&amp;(K323-1),$L$4:$L$1000,0)),"")))</f>
        <v/>
      </c>
      <c r="H323" s="84" t="n"/>
      <c r="K323">
        <f>IF(C323="","",COUNTIF($C$4:C323,C323))</f>
        <v/>
      </c>
      <c r="L323">
        <f>IF(C323="","",INT(C323)&amp;"#"&amp;K323)</f>
        <v/>
      </c>
      <c r="M323">
        <f>IF(C323="","",YEAR(C323)&amp;"-"&amp;TEXT(MONTH(C323),"00"))</f>
        <v/>
      </c>
    </row>
    <row r="324">
      <c r="A324" s="83" t="n"/>
      <c r="C324" s="83" t="n"/>
      <c r="D324">
        <f>IF(C324="","",CHOOSE(WEEKDAY(C324,2),"pon","wt","śr","czw","pt","sob","ndz"))</f>
        <v/>
      </c>
      <c r="E324">
        <f>IF(C324="","",IF(K324=1,IFERROR(IF(INDEX('Dziennik'!$H$4:$H$1200,MATCH(C324,'Dziennik'!$A$4:$A$1200,0))="","(brak planu)",INDEX('Dziennik'!$H$4:$H$1200,MATCH(C324,'Dziennik'!$A$4:$A$1200,0))),"(dzień poza dziennikiem)"),IFERROR(INDEX($G$4:$G$1000,MATCH(INT(C324)&amp;"#"&amp;(K324-1),$L$4:$L$1000,0))&amp;"","")))</f>
        <v/>
      </c>
      <c r="F324" s="84">
        <f>IF(C324="","",IF(K324=1,IFERROR(INDEX('Dziennik'!$I$4:$I$1200,MATCH(C324,'Dziennik'!$A$4:$A$1200,0)),""),IFERROR(INDEX($H$4:$H$1000,MATCH(INT(C324)&amp;"#"&amp;(K324-1),$L$4:$L$1000,0)),"")))</f>
        <v/>
      </c>
      <c r="H324" s="84" t="n"/>
      <c r="K324">
        <f>IF(C324="","",COUNTIF($C$4:C324,C324))</f>
        <v/>
      </c>
      <c r="L324">
        <f>IF(C324="","",INT(C324)&amp;"#"&amp;K324)</f>
        <v/>
      </c>
      <c r="M324">
        <f>IF(C324="","",YEAR(C324)&amp;"-"&amp;TEXT(MONTH(C324),"00"))</f>
        <v/>
      </c>
    </row>
    <row r="325">
      <c r="A325" s="83" t="n"/>
      <c r="C325" s="83" t="n"/>
      <c r="D325">
        <f>IF(C325="","",CHOOSE(WEEKDAY(C325,2),"pon","wt","śr","czw","pt","sob","ndz"))</f>
        <v/>
      </c>
      <c r="E325">
        <f>IF(C325="","",IF(K325=1,IFERROR(IF(INDEX('Dziennik'!$H$4:$H$1200,MATCH(C325,'Dziennik'!$A$4:$A$1200,0))="","(brak planu)",INDEX('Dziennik'!$H$4:$H$1200,MATCH(C325,'Dziennik'!$A$4:$A$1200,0))),"(dzień poza dziennikiem)"),IFERROR(INDEX($G$4:$G$1000,MATCH(INT(C325)&amp;"#"&amp;(K325-1),$L$4:$L$1000,0))&amp;"","")))</f>
        <v/>
      </c>
      <c r="F325" s="84">
        <f>IF(C325="","",IF(K325=1,IFERROR(INDEX('Dziennik'!$I$4:$I$1200,MATCH(C325,'Dziennik'!$A$4:$A$1200,0)),""),IFERROR(INDEX($H$4:$H$1000,MATCH(INT(C325)&amp;"#"&amp;(K325-1),$L$4:$L$1000,0)),"")))</f>
        <v/>
      </c>
      <c r="H325" s="84" t="n"/>
      <c r="K325">
        <f>IF(C325="","",COUNTIF($C$4:C325,C325))</f>
        <v/>
      </c>
      <c r="L325">
        <f>IF(C325="","",INT(C325)&amp;"#"&amp;K325)</f>
        <v/>
      </c>
      <c r="M325">
        <f>IF(C325="","",YEAR(C325)&amp;"-"&amp;TEXT(MONTH(C325),"00"))</f>
        <v/>
      </c>
    </row>
    <row r="326">
      <c r="A326" s="83" t="n"/>
      <c r="C326" s="83" t="n"/>
      <c r="D326">
        <f>IF(C326="","",CHOOSE(WEEKDAY(C326,2),"pon","wt","śr","czw","pt","sob","ndz"))</f>
        <v/>
      </c>
      <c r="E326">
        <f>IF(C326="","",IF(K326=1,IFERROR(IF(INDEX('Dziennik'!$H$4:$H$1200,MATCH(C326,'Dziennik'!$A$4:$A$1200,0))="","(brak planu)",INDEX('Dziennik'!$H$4:$H$1200,MATCH(C326,'Dziennik'!$A$4:$A$1200,0))),"(dzień poza dziennikiem)"),IFERROR(INDEX($G$4:$G$1000,MATCH(INT(C326)&amp;"#"&amp;(K326-1),$L$4:$L$1000,0))&amp;"","")))</f>
        <v/>
      </c>
      <c r="F326" s="84">
        <f>IF(C326="","",IF(K326=1,IFERROR(INDEX('Dziennik'!$I$4:$I$1200,MATCH(C326,'Dziennik'!$A$4:$A$1200,0)),""),IFERROR(INDEX($H$4:$H$1000,MATCH(INT(C326)&amp;"#"&amp;(K326-1),$L$4:$L$1000,0)),"")))</f>
        <v/>
      </c>
      <c r="H326" s="84" t="n"/>
      <c r="K326">
        <f>IF(C326="","",COUNTIF($C$4:C326,C326))</f>
        <v/>
      </c>
      <c r="L326">
        <f>IF(C326="","",INT(C326)&amp;"#"&amp;K326)</f>
        <v/>
      </c>
      <c r="M326">
        <f>IF(C326="","",YEAR(C326)&amp;"-"&amp;TEXT(MONTH(C326),"00"))</f>
        <v/>
      </c>
    </row>
    <row r="327">
      <c r="A327" s="83" t="n"/>
      <c r="C327" s="83" t="n"/>
      <c r="D327">
        <f>IF(C327="","",CHOOSE(WEEKDAY(C327,2),"pon","wt","śr","czw","pt","sob","ndz"))</f>
        <v/>
      </c>
      <c r="E327">
        <f>IF(C327="","",IF(K327=1,IFERROR(IF(INDEX('Dziennik'!$H$4:$H$1200,MATCH(C327,'Dziennik'!$A$4:$A$1200,0))="","(brak planu)",INDEX('Dziennik'!$H$4:$H$1200,MATCH(C327,'Dziennik'!$A$4:$A$1200,0))),"(dzień poza dziennikiem)"),IFERROR(INDEX($G$4:$G$1000,MATCH(INT(C327)&amp;"#"&amp;(K327-1),$L$4:$L$1000,0))&amp;"","")))</f>
        <v/>
      </c>
      <c r="F327" s="84">
        <f>IF(C327="","",IF(K327=1,IFERROR(INDEX('Dziennik'!$I$4:$I$1200,MATCH(C327,'Dziennik'!$A$4:$A$1200,0)),""),IFERROR(INDEX($H$4:$H$1000,MATCH(INT(C327)&amp;"#"&amp;(K327-1),$L$4:$L$1000,0)),"")))</f>
        <v/>
      </c>
      <c r="H327" s="84" t="n"/>
      <c r="K327">
        <f>IF(C327="","",COUNTIF($C$4:C327,C327))</f>
        <v/>
      </c>
      <c r="L327">
        <f>IF(C327="","",INT(C327)&amp;"#"&amp;K327)</f>
        <v/>
      </c>
      <c r="M327">
        <f>IF(C327="","",YEAR(C327)&amp;"-"&amp;TEXT(MONTH(C327),"00"))</f>
        <v/>
      </c>
    </row>
    <row r="328">
      <c r="A328" s="83" t="n"/>
      <c r="C328" s="83" t="n"/>
      <c r="D328">
        <f>IF(C328="","",CHOOSE(WEEKDAY(C328,2),"pon","wt","śr","czw","pt","sob","ndz"))</f>
        <v/>
      </c>
      <c r="E328">
        <f>IF(C328="","",IF(K328=1,IFERROR(IF(INDEX('Dziennik'!$H$4:$H$1200,MATCH(C328,'Dziennik'!$A$4:$A$1200,0))="","(brak planu)",INDEX('Dziennik'!$H$4:$H$1200,MATCH(C328,'Dziennik'!$A$4:$A$1200,0))),"(dzień poza dziennikiem)"),IFERROR(INDEX($G$4:$G$1000,MATCH(INT(C328)&amp;"#"&amp;(K328-1),$L$4:$L$1000,0))&amp;"","")))</f>
        <v/>
      </c>
      <c r="F328" s="84">
        <f>IF(C328="","",IF(K328=1,IFERROR(INDEX('Dziennik'!$I$4:$I$1200,MATCH(C328,'Dziennik'!$A$4:$A$1200,0)),""),IFERROR(INDEX($H$4:$H$1000,MATCH(INT(C328)&amp;"#"&amp;(K328-1),$L$4:$L$1000,0)),"")))</f>
        <v/>
      </c>
      <c r="H328" s="84" t="n"/>
      <c r="K328">
        <f>IF(C328="","",COUNTIF($C$4:C328,C328))</f>
        <v/>
      </c>
      <c r="L328">
        <f>IF(C328="","",INT(C328)&amp;"#"&amp;K328)</f>
        <v/>
      </c>
      <c r="M328">
        <f>IF(C328="","",YEAR(C328)&amp;"-"&amp;TEXT(MONTH(C328),"00"))</f>
        <v/>
      </c>
    </row>
    <row r="329">
      <c r="A329" s="83" t="n"/>
      <c r="C329" s="83" t="n"/>
      <c r="D329">
        <f>IF(C329="","",CHOOSE(WEEKDAY(C329,2),"pon","wt","śr","czw","pt","sob","ndz"))</f>
        <v/>
      </c>
      <c r="E329">
        <f>IF(C329="","",IF(K329=1,IFERROR(IF(INDEX('Dziennik'!$H$4:$H$1200,MATCH(C329,'Dziennik'!$A$4:$A$1200,0))="","(brak planu)",INDEX('Dziennik'!$H$4:$H$1200,MATCH(C329,'Dziennik'!$A$4:$A$1200,0))),"(dzień poza dziennikiem)"),IFERROR(INDEX($G$4:$G$1000,MATCH(INT(C329)&amp;"#"&amp;(K329-1),$L$4:$L$1000,0))&amp;"","")))</f>
        <v/>
      </c>
      <c r="F329" s="84">
        <f>IF(C329="","",IF(K329=1,IFERROR(INDEX('Dziennik'!$I$4:$I$1200,MATCH(C329,'Dziennik'!$A$4:$A$1200,0)),""),IFERROR(INDEX($H$4:$H$1000,MATCH(INT(C329)&amp;"#"&amp;(K329-1),$L$4:$L$1000,0)),"")))</f>
        <v/>
      </c>
      <c r="H329" s="84" t="n"/>
      <c r="K329">
        <f>IF(C329="","",COUNTIF($C$4:C329,C329))</f>
        <v/>
      </c>
      <c r="L329">
        <f>IF(C329="","",INT(C329)&amp;"#"&amp;K329)</f>
        <v/>
      </c>
      <c r="M329">
        <f>IF(C329="","",YEAR(C329)&amp;"-"&amp;TEXT(MONTH(C329),"00"))</f>
        <v/>
      </c>
    </row>
    <row r="330">
      <c r="A330" s="83" t="n"/>
      <c r="C330" s="83" t="n"/>
      <c r="D330">
        <f>IF(C330="","",CHOOSE(WEEKDAY(C330,2),"pon","wt","śr","czw","pt","sob","ndz"))</f>
        <v/>
      </c>
      <c r="E330">
        <f>IF(C330="","",IF(K330=1,IFERROR(IF(INDEX('Dziennik'!$H$4:$H$1200,MATCH(C330,'Dziennik'!$A$4:$A$1200,0))="","(brak planu)",INDEX('Dziennik'!$H$4:$H$1200,MATCH(C330,'Dziennik'!$A$4:$A$1200,0))),"(dzień poza dziennikiem)"),IFERROR(INDEX($G$4:$G$1000,MATCH(INT(C330)&amp;"#"&amp;(K330-1),$L$4:$L$1000,0))&amp;"","")))</f>
        <v/>
      </c>
      <c r="F330" s="84">
        <f>IF(C330="","",IF(K330=1,IFERROR(INDEX('Dziennik'!$I$4:$I$1200,MATCH(C330,'Dziennik'!$A$4:$A$1200,0)),""),IFERROR(INDEX($H$4:$H$1000,MATCH(INT(C330)&amp;"#"&amp;(K330-1),$L$4:$L$1000,0)),"")))</f>
        <v/>
      </c>
      <c r="H330" s="84" t="n"/>
      <c r="K330">
        <f>IF(C330="","",COUNTIF($C$4:C330,C330))</f>
        <v/>
      </c>
      <c r="L330">
        <f>IF(C330="","",INT(C330)&amp;"#"&amp;K330)</f>
        <v/>
      </c>
      <c r="M330">
        <f>IF(C330="","",YEAR(C330)&amp;"-"&amp;TEXT(MONTH(C330),"00"))</f>
        <v/>
      </c>
    </row>
    <row r="331">
      <c r="A331" s="83" t="n"/>
      <c r="C331" s="83" t="n"/>
      <c r="D331">
        <f>IF(C331="","",CHOOSE(WEEKDAY(C331,2),"pon","wt","śr","czw","pt","sob","ndz"))</f>
        <v/>
      </c>
      <c r="E331">
        <f>IF(C331="","",IF(K331=1,IFERROR(IF(INDEX('Dziennik'!$H$4:$H$1200,MATCH(C331,'Dziennik'!$A$4:$A$1200,0))="","(brak planu)",INDEX('Dziennik'!$H$4:$H$1200,MATCH(C331,'Dziennik'!$A$4:$A$1200,0))),"(dzień poza dziennikiem)"),IFERROR(INDEX($G$4:$G$1000,MATCH(INT(C331)&amp;"#"&amp;(K331-1),$L$4:$L$1000,0))&amp;"","")))</f>
        <v/>
      </c>
      <c r="F331" s="84">
        <f>IF(C331="","",IF(K331=1,IFERROR(INDEX('Dziennik'!$I$4:$I$1200,MATCH(C331,'Dziennik'!$A$4:$A$1200,0)),""),IFERROR(INDEX($H$4:$H$1000,MATCH(INT(C331)&amp;"#"&amp;(K331-1),$L$4:$L$1000,0)),"")))</f>
        <v/>
      </c>
      <c r="H331" s="84" t="n"/>
      <c r="K331">
        <f>IF(C331="","",COUNTIF($C$4:C331,C331))</f>
        <v/>
      </c>
      <c r="L331">
        <f>IF(C331="","",INT(C331)&amp;"#"&amp;K331)</f>
        <v/>
      </c>
      <c r="M331">
        <f>IF(C331="","",YEAR(C331)&amp;"-"&amp;TEXT(MONTH(C331),"00"))</f>
        <v/>
      </c>
    </row>
    <row r="332">
      <c r="A332" s="83" t="n"/>
      <c r="C332" s="83" t="n"/>
      <c r="D332">
        <f>IF(C332="","",CHOOSE(WEEKDAY(C332,2),"pon","wt","śr","czw","pt","sob","ndz"))</f>
        <v/>
      </c>
      <c r="E332">
        <f>IF(C332="","",IF(K332=1,IFERROR(IF(INDEX('Dziennik'!$H$4:$H$1200,MATCH(C332,'Dziennik'!$A$4:$A$1200,0))="","(brak planu)",INDEX('Dziennik'!$H$4:$H$1200,MATCH(C332,'Dziennik'!$A$4:$A$1200,0))),"(dzień poza dziennikiem)"),IFERROR(INDEX($G$4:$G$1000,MATCH(INT(C332)&amp;"#"&amp;(K332-1),$L$4:$L$1000,0))&amp;"","")))</f>
        <v/>
      </c>
      <c r="F332" s="84">
        <f>IF(C332="","",IF(K332=1,IFERROR(INDEX('Dziennik'!$I$4:$I$1200,MATCH(C332,'Dziennik'!$A$4:$A$1200,0)),""),IFERROR(INDEX($H$4:$H$1000,MATCH(INT(C332)&amp;"#"&amp;(K332-1),$L$4:$L$1000,0)),"")))</f>
        <v/>
      </c>
      <c r="H332" s="84" t="n"/>
      <c r="K332">
        <f>IF(C332="","",COUNTIF($C$4:C332,C332))</f>
        <v/>
      </c>
      <c r="L332">
        <f>IF(C332="","",INT(C332)&amp;"#"&amp;K332)</f>
        <v/>
      </c>
      <c r="M332">
        <f>IF(C332="","",YEAR(C332)&amp;"-"&amp;TEXT(MONTH(C332),"00"))</f>
        <v/>
      </c>
    </row>
    <row r="333">
      <c r="A333" s="83" t="n"/>
      <c r="C333" s="83" t="n"/>
      <c r="D333">
        <f>IF(C333="","",CHOOSE(WEEKDAY(C333,2),"pon","wt","śr","czw","pt","sob","ndz"))</f>
        <v/>
      </c>
      <c r="E333">
        <f>IF(C333="","",IF(K333=1,IFERROR(IF(INDEX('Dziennik'!$H$4:$H$1200,MATCH(C333,'Dziennik'!$A$4:$A$1200,0))="","(brak planu)",INDEX('Dziennik'!$H$4:$H$1200,MATCH(C333,'Dziennik'!$A$4:$A$1200,0))),"(dzień poza dziennikiem)"),IFERROR(INDEX($G$4:$G$1000,MATCH(INT(C333)&amp;"#"&amp;(K333-1),$L$4:$L$1000,0))&amp;"","")))</f>
        <v/>
      </c>
      <c r="F333" s="84">
        <f>IF(C333="","",IF(K333=1,IFERROR(INDEX('Dziennik'!$I$4:$I$1200,MATCH(C333,'Dziennik'!$A$4:$A$1200,0)),""),IFERROR(INDEX($H$4:$H$1000,MATCH(INT(C333)&amp;"#"&amp;(K333-1),$L$4:$L$1000,0)),"")))</f>
        <v/>
      </c>
      <c r="H333" s="84" t="n"/>
      <c r="K333">
        <f>IF(C333="","",COUNTIF($C$4:C333,C333))</f>
        <v/>
      </c>
      <c r="L333">
        <f>IF(C333="","",INT(C333)&amp;"#"&amp;K333)</f>
        <v/>
      </c>
      <c r="M333">
        <f>IF(C333="","",YEAR(C333)&amp;"-"&amp;TEXT(MONTH(C333),"00"))</f>
        <v/>
      </c>
    </row>
    <row r="334">
      <c r="A334" s="83" t="n"/>
      <c r="C334" s="83" t="n"/>
      <c r="D334">
        <f>IF(C334="","",CHOOSE(WEEKDAY(C334,2),"pon","wt","śr","czw","pt","sob","ndz"))</f>
        <v/>
      </c>
      <c r="E334">
        <f>IF(C334="","",IF(K334=1,IFERROR(IF(INDEX('Dziennik'!$H$4:$H$1200,MATCH(C334,'Dziennik'!$A$4:$A$1200,0))="","(brak planu)",INDEX('Dziennik'!$H$4:$H$1200,MATCH(C334,'Dziennik'!$A$4:$A$1200,0))),"(dzień poza dziennikiem)"),IFERROR(INDEX($G$4:$G$1000,MATCH(INT(C334)&amp;"#"&amp;(K334-1),$L$4:$L$1000,0))&amp;"","")))</f>
        <v/>
      </c>
      <c r="F334" s="84">
        <f>IF(C334="","",IF(K334=1,IFERROR(INDEX('Dziennik'!$I$4:$I$1200,MATCH(C334,'Dziennik'!$A$4:$A$1200,0)),""),IFERROR(INDEX($H$4:$H$1000,MATCH(INT(C334)&amp;"#"&amp;(K334-1),$L$4:$L$1000,0)),"")))</f>
        <v/>
      </c>
      <c r="H334" s="84" t="n"/>
      <c r="K334">
        <f>IF(C334="","",COUNTIF($C$4:C334,C334))</f>
        <v/>
      </c>
      <c r="L334">
        <f>IF(C334="","",INT(C334)&amp;"#"&amp;K334)</f>
        <v/>
      </c>
      <c r="M334">
        <f>IF(C334="","",YEAR(C334)&amp;"-"&amp;TEXT(MONTH(C334),"00"))</f>
        <v/>
      </c>
    </row>
    <row r="335">
      <c r="A335" s="83" t="n"/>
      <c r="C335" s="83" t="n"/>
      <c r="D335">
        <f>IF(C335="","",CHOOSE(WEEKDAY(C335,2),"pon","wt","śr","czw","pt","sob","ndz"))</f>
        <v/>
      </c>
      <c r="E335">
        <f>IF(C335="","",IF(K335=1,IFERROR(IF(INDEX('Dziennik'!$H$4:$H$1200,MATCH(C335,'Dziennik'!$A$4:$A$1200,0))="","(brak planu)",INDEX('Dziennik'!$H$4:$H$1200,MATCH(C335,'Dziennik'!$A$4:$A$1200,0))),"(dzień poza dziennikiem)"),IFERROR(INDEX($G$4:$G$1000,MATCH(INT(C335)&amp;"#"&amp;(K335-1),$L$4:$L$1000,0))&amp;"","")))</f>
        <v/>
      </c>
      <c r="F335" s="84">
        <f>IF(C335="","",IF(K335=1,IFERROR(INDEX('Dziennik'!$I$4:$I$1200,MATCH(C335,'Dziennik'!$A$4:$A$1200,0)),""),IFERROR(INDEX($H$4:$H$1000,MATCH(INT(C335)&amp;"#"&amp;(K335-1),$L$4:$L$1000,0)),"")))</f>
        <v/>
      </c>
      <c r="H335" s="84" t="n"/>
      <c r="K335">
        <f>IF(C335="","",COUNTIF($C$4:C335,C335))</f>
        <v/>
      </c>
      <c r="L335">
        <f>IF(C335="","",INT(C335)&amp;"#"&amp;K335)</f>
        <v/>
      </c>
      <c r="M335">
        <f>IF(C335="","",YEAR(C335)&amp;"-"&amp;TEXT(MONTH(C335),"00"))</f>
        <v/>
      </c>
    </row>
    <row r="336">
      <c r="A336" s="83" t="n"/>
      <c r="C336" s="83" t="n"/>
      <c r="D336">
        <f>IF(C336="","",CHOOSE(WEEKDAY(C336,2),"pon","wt","śr","czw","pt","sob","ndz"))</f>
        <v/>
      </c>
      <c r="E336">
        <f>IF(C336="","",IF(K336=1,IFERROR(IF(INDEX('Dziennik'!$H$4:$H$1200,MATCH(C336,'Dziennik'!$A$4:$A$1200,0))="","(brak planu)",INDEX('Dziennik'!$H$4:$H$1200,MATCH(C336,'Dziennik'!$A$4:$A$1200,0))),"(dzień poza dziennikiem)"),IFERROR(INDEX($G$4:$G$1000,MATCH(INT(C336)&amp;"#"&amp;(K336-1),$L$4:$L$1000,0))&amp;"","")))</f>
        <v/>
      </c>
      <c r="F336" s="84">
        <f>IF(C336="","",IF(K336=1,IFERROR(INDEX('Dziennik'!$I$4:$I$1200,MATCH(C336,'Dziennik'!$A$4:$A$1200,0)),""),IFERROR(INDEX($H$4:$H$1000,MATCH(INT(C336)&amp;"#"&amp;(K336-1),$L$4:$L$1000,0)),"")))</f>
        <v/>
      </c>
      <c r="H336" s="84" t="n"/>
      <c r="K336">
        <f>IF(C336="","",COUNTIF($C$4:C336,C336))</f>
        <v/>
      </c>
      <c r="L336">
        <f>IF(C336="","",INT(C336)&amp;"#"&amp;K336)</f>
        <v/>
      </c>
      <c r="M336">
        <f>IF(C336="","",YEAR(C336)&amp;"-"&amp;TEXT(MONTH(C336),"00"))</f>
        <v/>
      </c>
    </row>
    <row r="337">
      <c r="A337" s="83" t="n"/>
      <c r="C337" s="83" t="n"/>
      <c r="D337">
        <f>IF(C337="","",CHOOSE(WEEKDAY(C337,2),"pon","wt","śr","czw","pt","sob","ndz"))</f>
        <v/>
      </c>
      <c r="E337">
        <f>IF(C337="","",IF(K337=1,IFERROR(IF(INDEX('Dziennik'!$H$4:$H$1200,MATCH(C337,'Dziennik'!$A$4:$A$1200,0))="","(brak planu)",INDEX('Dziennik'!$H$4:$H$1200,MATCH(C337,'Dziennik'!$A$4:$A$1200,0))),"(dzień poza dziennikiem)"),IFERROR(INDEX($G$4:$G$1000,MATCH(INT(C337)&amp;"#"&amp;(K337-1),$L$4:$L$1000,0))&amp;"","")))</f>
        <v/>
      </c>
      <c r="F337" s="84">
        <f>IF(C337="","",IF(K337=1,IFERROR(INDEX('Dziennik'!$I$4:$I$1200,MATCH(C337,'Dziennik'!$A$4:$A$1200,0)),""),IFERROR(INDEX($H$4:$H$1000,MATCH(INT(C337)&amp;"#"&amp;(K337-1),$L$4:$L$1000,0)),"")))</f>
        <v/>
      </c>
      <c r="H337" s="84" t="n"/>
      <c r="K337">
        <f>IF(C337="","",COUNTIF($C$4:C337,C337))</f>
        <v/>
      </c>
      <c r="L337">
        <f>IF(C337="","",INT(C337)&amp;"#"&amp;K337)</f>
        <v/>
      </c>
      <c r="M337">
        <f>IF(C337="","",YEAR(C337)&amp;"-"&amp;TEXT(MONTH(C337),"00"))</f>
        <v/>
      </c>
    </row>
    <row r="338">
      <c r="A338" s="83" t="n"/>
      <c r="C338" s="83" t="n"/>
      <c r="D338">
        <f>IF(C338="","",CHOOSE(WEEKDAY(C338,2),"pon","wt","śr","czw","pt","sob","ndz"))</f>
        <v/>
      </c>
      <c r="E338">
        <f>IF(C338="","",IF(K338=1,IFERROR(IF(INDEX('Dziennik'!$H$4:$H$1200,MATCH(C338,'Dziennik'!$A$4:$A$1200,0))="","(brak planu)",INDEX('Dziennik'!$H$4:$H$1200,MATCH(C338,'Dziennik'!$A$4:$A$1200,0))),"(dzień poza dziennikiem)"),IFERROR(INDEX($G$4:$G$1000,MATCH(INT(C338)&amp;"#"&amp;(K338-1),$L$4:$L$1000,0))&amp;"","")))</f>
        <v/>
      </c>
      <c r="F338" s="84">
        <f>IF(C338="","",IF(K338=1,IFERROR(INDEX('Dziennik'!$I$4:$I$1200,MATCH(C338,'Dziennik'!$A$4:$A$1200,0)),""),IFERROR(INDEX($H$4:$H$1000,MATCH(INT(C338)&amp;"#"&amp;(K338-1),$L$4:$L$1000,0)),"")))</f>
        <v/>
      </c>
      <c r="H338" s="84" t="n"/>
      <c r="K338">
        <f>IF(C338="","",COUNTIF($C$4:C338,C338))</f>
        <v/>
      </c>
      <c r="L338">
        <f>IF(C338="","",INT(C338)&amp;"#"&amp;K338)</f>
        <v/>
      </c>
      <c r="M338">
        <f>IF(C338="","",YEAR(C338)&amp;"-"&amp;TEXT(MONTH(C338),"00"))</f>
        <v/>
      </c>
    </row>
    <row r="339">
      <c r="A339" s="83" t="n"/>
      <c r="C339" s="83" t="n"/>
      <c r="D339">
        <f>IF(C339="","",CHOOSE(WEEKDAY(C339,2),"pon","wt","śr","czw","pt","sob","ndz"))</f>
        <v/>
      </c>
      <c r="E339">
        <f>IF(C339="","",IF(K339=1,IFERROR(IF(INDEX('Dziennik'!$H$4:$H$1200,MATCH(C339,'Dziennik'!$A$4:$A$1200,0))="","(brak planu)",INDEX('Dziennik'!$H$4:$H$1200,MATCH(C339,'Dziennik'!$A$4:$A$1200,0))),"(dzień poza dziennikiem)"),IFERROR(INDEX($G$4:$G$1000,MATCH(INT(C339)&amp;"#"&amp;(K339-1),$L$4:$L$1000,0))&amp;"","")))</f>
        <v/>
      </c>
      <c r="F339" s="84">
        <f>IF(C339="","",IF(K339=1,IFERROR(INDEX('Dziennik'!$I$4:$I$1200,MATCH(C339,'Dziennik'!$A$4:$A$1200,0)),""),IFERROR(INDEX($H$4:$H$1000,MATCH(INT(C339)&amp;"#"&amp;(K339-1),$L$4:$L$1000,0)),"")))</f>
        <v/>
      </c>
      <c r="H339" s="84" t="n"/>
      <c r="K339">
        <f>IF(C339="","",COUNTIF($C$4:C339,C339))</f>
        <v/>
      </c>
      <c r="L339">
        <f>IF(C339="","",INT(C339)&amp;"#"&amp;K339)</f>
        <v/>
      </c>
      <c r="M339">
        <f>IF(C339="","",YEAR(C339)&amp;"-"&amp;TEXT(MONTH(C339),"00"))</f>
        <v/>
      </c>
    </row>
    <row r="340">
      <c r="A340" s="83" t="n"/>
      <c r="C340" s="83" t="n"/>
      <c r="D340">
        <f>IF(C340="","",CHOOSE(WEEKDAY(C340,2),"pon","wt","śr","czw","pt","sob","ndz"))</f>
        <v/>
      </c>
      <c r="E340">
        <f>IF(C340="","",IF(K340=1,IFERROR(IF(INDEX('Dziennik'!$H$4:$H$1200,MATCH(C340,'Dziennik'!$A$4:$A$1200,0))="","(brak planu)",INDEX('Dziennik'!$H$4:$H$1200,MATCH(C340,'Dziennik'!$A$4:$A$1200,0))),"(dzień poza dziennikiem)"),IFERROR(INDEX($G$4:$G$1000,MATCH(INT(C340)&amp;"#"&amp;(K340-1),$L$4:$L$1000,0))&amp;"","")))</f>
        <v/>
      </c>
      <c r="F340" s="84">
        <f>IF(C340="","",IF(K340=1,IFERROR(INDEX('Dziennik'!$I$4:$I$1200,MATCH(C340,'Dziennik'!$A$4:$A$1200,0)),""),IFERROR(INDEX($H$4:$H$1000,MATCH(INT(C340)&amp;"#"&amp;(K340-1),$L$4:$L$1000,0)),"")))</f>
        <v/>
      </c>
      <c r="H340" s="84" t="n"/>
      <c r="K340">
        <f>IF(C340="","",COUNTIF($C$4:C340,C340))</f>
        <v/>
      </c>
      <c r="L340">
        <f>IF(C340="","",INT(C340)&amp;"#"&amp;K340)</f>
        <v/>
      </c>
      <c r="M340">
        <f>IF(C340="","",YEAR(C340)&amp;"-"&amp;TEXT(MONTH(C340),"00"))</f>
        <v/>
      </c>
    </row>
    <row r="341">
      <c r="A341" s="83" t="n"/>
      <c r="C341" s="83" t="n"/>
      <c r="D341">
        <f>IF(C341="","",CHOOSE(WEEKDAY(C341,2),"pon","wt","śr","czw","pt","sob","ndz"))</f>
        <v/>
      </c>
      <c r="E341">
        <f>IF(C341="","",IF(K341=1,IFERROR(IF(INDEX('Dziennik'!$H$4:$H$1200,MATCH(C341,'Dziennik'!$A$4:$A$1200,0))="","(brak planu)",INDEX('Dziennik'!$H$4:$H$1200,MATCH(C341,'Dziennik'!$A$4:$A$1200,0))),"(dzień poza dziennikiem)"),IFERROR(INDEX($G$4:$G$1000,MATCH(INT(C341)&amp;"#"&amp;(K341-1),$L$4:$L$1000,0))&amp;"","")))</f>
        <v/>
      </c>
      <c r="F341" s="84">
        <f>IF(C341="","",IF(K341=1,IFERROR(INDEX('Dziennik'!$I$4:$I$1200,MATCH(C341,'Dziennik'!$A$4:$A$1200,0)),""),IFERROR(INDEX($H$4:$H$1000,MATCH(INT(C341)&amp;"#"&amp;(K341-1),$L$4:$L$1000,0)),"")))</f>
        <v/>
      </c>
      <c r="H341" s="84" t="n"/>
      <c r="K341">
        <f>IF(C341="","",COUNTIF($C$4:C341,C341))</f>
        <v/>
      </c>
      <c r="L341">
        <f>IF(C341="","",INT(C341)&amp;"#"&amp;K341)</f>
        <v/>
      </c>
      <c r="M341">
        <f>IF(C341="","",YEAR(C341)&amp;"-"&amp;TEXT(MONTH(C341),"00"))</f>
        <v/>
      </c>
    </row>
    <row r="342">
      <c r="A342" s="83" t="n"/>
      <c r="C342" s="83" t="n"/>
      <c r="D342">
        <f>IF(C342="","",CHOOSE(WEEKDAY(C342,2),"pon","wt","śr","czw","pt","sob","ndz"))</f>
        <v/>
      </c>
      <c r="E342">
        <f>IF(C342="","",IF(K342=1,IFERROR(IF(INDEX('Dziennik'!$H$4:$H$1200,MATCH(C342,'Dziennik'!$A$4:$A$1200,0))="","(brak planu)",INDEX('Dziennik'!$H$4:$H$1200,MATCH(C342,'Dziennik'!$A$4:$A$1200,0))),"(dzień poza dziennikiem)"),IFERROR(INDEX($G$4:$G$1000,MATCH(INT(C342)&amp;"#"&amp;(K342-1),$L$4:$L$1000,0))&amp;"","")))</f>
        <v/>
      </c>
      <c r="F342" s="84">
        <f>IF(C342="","",IF(K342=1,IFERROR(INDEX('Dziennik'!$I$4:$I$1200,MATCH(C342,'Dziennik'!$A$4:$A$1200,0)),""),IFERROR(INDEX($H$4:$H$1000,MATCH(INT(C342)&amp;"#"&amp;(K342-1),$L$4:$L$1000,0)),"")))</f>
        <v/>
      </c>
      <c r="H342" s="84" t="n"/>
      <c r="K342">
        <f>IF(C342="","",COUNTIF($C$4:C342,C342))</f>
        <v/>
      </c>
      <c r="L342">
        <f>IF(C342="","",INT(C342)&amp;"#"&amp;K342)</f>
        <v/>
      </c>
      <c r="M342">
        <f>IF(C342="","",YEAR(C342)&amp;"-"&amp;TEXT(MONTH(C342),"00"))</f>
        <v/>
      </c>
    </row>
    <row r="343">
      <c r="A343" s="83" t="n"/>
      <c r="C343" s="83" t="n"/>
      <c r="D343">
        <f>IF(C343="","",CHOOSE(WEEKDAY(C343,2),"pon","wt","śr","czw","pt","sob","ndz"))</f>
        <v/>
      </c>
      <c r="E343">
        <f>IF(C343="","",IF(K343=1,IFERROR(IF(INDEX('Dziennik'!$H$4:$H$1200,MATCH(C343,'Dziennik'!$A$4:$A$1200,0))="","(brak planu)",INDEX('Dziennik'!$H$4:$H$1200,MATCH(C343,'Dziennik'!$A$4:$A$1200,0))),"(dzień poza dziennikiem)"),IFERROR(INDEX($G$4:$G$1000,MATCH(INT(C343)&amp;"#"&amp;(K343-1),$L$4:$L$1000,0))&amp;"","")))</f>
        <v/>
      </c>
      <c r="F343" s="84">
        <f>IF(C343="","",IF(K343=1,IFERROR(INDEX('Dziennik'!$I$4:$I$1200,MATCH(C343,'Dziennik'!$A$4:$A$1200,0)),""),IFERROR(INDEX($H$4:$H$1000,MATCH(INT(C343)&amp;"#"&amp;(K343-1),$L$4:$L$1000,0)),"")))</f>
        <v/>
      </c>
      <c r="H343" s="84" t="n"/>
      <c r="K343">
        <f>IF(C343="","",COUNTIF($C$4:C343,C343))</f>
        <v/>
      </c>
      <c r="L343">
        <f>IF(C343="","",INT(C343)&amp;"#"&amp;K343)</f>
        <v/>
      </c>
      <c r="M343">
        <f>IF(C343="","",YEAR(C343)&amp;"-"&amp;TEXT(MONTH(C343),"00"))</f>
        <v/>
      </c>
    </row>
    <row r="344">
      <c r="A344" s="83" t="n"/>
      <c r="C344" s="83" t="n"/>
      <c r="D344">
        <f>IF(C344="","",CHOOSE(WEEKDAY(C344,2),"pon","wt","śr","czw","pt","sob","ndz"))</f>
        <v/>
      </c>
      <c r="E344">
        <f>IF(C344="","",IF(K344=1,IFERROR(IF(INDEX('Dziennik'!$H$4:$H$1200,MATCH(C344,'Dziennik'!$A$4:$A$1200,0))="","(brak planu)",INDEX('Dziennik'!$H$4:$H$1200,MATCH(C344,'Dziennik'!$A$4:$A$1200,0))),"(dzień poza dziennikiem)"),IFERROR(INDEX($G$4:$G$1000,MATCH(INT(C344)&amp;"#"&amp;(K344-1),$L$4:$L$1000,0))&amp;"","")))</f>
        <v/>
      </c>
      <c r="F344" s="84">
        <f>IF(C344="","",IF(K344=1,IFERROR(INDEX('Dziennik'!$I$4:$I$1200,MATCH(C344,'Dziennik'!$A$4:$A$1200,0)),""),IFERROR(INDEX($H$4:$H$1000,MATCH(INT(C344)&amp;"#"&amp;(K344-1),$L$4:$L$1000,0)),"")))</f>
        <v/>
      </c>
      <c r="H344" s="84" t="n"/>
      <c r="K344">
        <f>IF(C344="","",COUNTIF($C$4:C344,C344))</f>
        <v/>
      </c>
      <c r="L344">
        <f>IF(C344="","",INT(C344)&amp;"#"&amp;K344)</f>
        <v/>
      </c>
      <c r="M344">
        <f>IF(C344="","",YEAR(C344)&amp;"-"&amp;TEXT(MONTH(C344),"00"))</f>
        <v/>
      </c>
    </row>
    <row r="345">
      <c r="A345" s="83" t="n"/>
      <c r="C345" s="83" t="n"/>
      <c r="D345">
        <f>IF(C345="","",CHOOSE(WEEKDAY(C345,2),"pon","wt","śr","czw","pt","sob","ndz"))</f>
        <v/>
      </c>
      <c r="E345">
        <f>IF(C345="","",IF(K345=1,IFERROR(IF(INDEX('Dziennik'!$H$4:$H$1200,MATCH(C345,'Dziennik'!$A$4:$A$1200,0))="","(brak planu)",INDEX('Dziennik'!$H$4:$H$1200,MATCH(C345,'Dziennik'!$A$4:$A$1200,0))),"(dzień poza dziennikiem)"),IFERROR(INDEX($G$4:$G$1000,MATCH(INT(C345)&amp;"#"&amp;(K345-1),$L$4:$L$1000,0))&amp;"","")))</f>
        <v/>
      </c>
      <c r="F345" s="84">
        <f>IF(C345="","",IF(K345=1,IFERROR(INDEX('Dziennik'!$I$4:$I$1200,MATCH(C345,'Dziennik'!$A$4:$A$1200,0)),""),IFERROR(INDEX($H$4:$H$1000,MATCH(INT(C345)&amp;"#"&amp;(K345-1),$L$4:$L$1000,0)),"")))</f>
        <v/>
      </c>
      <c r="H345" s="84" t="n"/>
      <c r="K345">
        <f>IF(C345="","",COUNTIF($C$4:C345,C345))</f>
        <v/>
      </c>
      <c r="L345">
        <f>IF(C345="","",INT(C345)&amp;"#"&amp;K345)</f>
        <v/>
      </c>
      <c r="M345">
        <f>IF(C345="","",YEAR(C345)&amp;"-"&amp;TEXT(MONTH(C345),"00"))</f>
        <v/>
      </c>
    </row>
    <row r="346">
      <c r="A346" s="83" t="n"/>
      <c r="C346" s="83" t="n"/>
      <c r="D346">
        <f>IF(C346="","",CHOOSE(WEEKDAY(C346,2),"pon","wt","śr","czw","pt","sob","ndz"))</f>
        <v/>
      </c>
      <c r="E346">
        <f>IF(C346="","",IF(K346=1,IFERROR(IF(INDEX('Dziennik'!$H$4:$H$1200,MATCH(C346,'Dziennik'!$A$4:$A$1200,0))="","(brak planu)",INDEX('Dziennik'!$H$4:$H$1200,MATCH(C346,'Dziennik'!$A$4:$A$1200,0))),"(dzień poza dziennikiem)"),IFERROR(INDEX($G$4:$G$1000,MATCH(INT(C346)&amp;"#"&amp;(K346-1),$L$4:$L$1000,0))&amp;"","")))</f>
        <v/>
      </c>
      <c r="F346" s="84">
        <f>IF(C346="","",IF(K346=1,IFERROR(INDEX('Dziennik'!$I$4:$I$1200,MATCH(C346,'Dziennik'!$A$4:$A$1200,0)),""),IFERROR(INDEX($H$4:$H$1000,MATCH(INT(C346)&amp;"#"&amp;(K346-1),$L$4:$L$1000,0)),"")))</f>
        <v/>
      </c>
      <c r="H346" s="84" t="n"/>
      <c r="K346">
        <f>IF(C346="","",COUNTIF($C$4:C346,C346))</f>
        <v/>
      </c>
      <c r="L346">
        <f>IF(C346="","",INT(C346)&amp;"#"&amp;K346)</f>
        <v/>
      </c>
      <c r="M346">
        <f>IF(C346="","",YEAR(C346)&amp;"-"&amp;TEXT(MONTH(C346),"00"))</f>
        <v/>
      </c>
    </row>
    <row r="347">
      <c r="A347" s="83" t="n"/>
      <c r="C347" s="83" t="n"/>
      <c r="D347">
        <f>IF(C347="","",CHOOSE(WEEKDAY(C347,2),"pon","wt","śr","czw","pt","sob","ndz"))</f>
        <v/>
      </c>
      <c r="E347">
        <f>IF(C347="","",IF(K347=1,IFERROR(IF(INDEX('Dziennik'!$H$4:$H$1200,MATCH(C347,'Dziennik'!$A$4:$A$1200,0))="","(brak planu)",INDEX('Dziennik'!$H$4:$H$1200,MATCH(C347,'Dziennik'!$A$4:$A$1200,0))),"(dzień poza dziennikiem)"),IFERROR(INDEX($G$4:$G$1000,MATCH(INT(C347)&amp;"#"&amp;(K347-1),$L$4:$L$1000,0))&amp;"","")))</f>
        <v/>
      </c>
      <c r="F347" s="84">
        <f>IF(C347="","",IF(K347=1,IFERROR(INDEX('Dziennik'!$I$4:$I$1200,MATCH(C347,'Dziennik'!$A$4:$A$1200,0)),""),IFERROR(INDEX($H$4:$H$1000,MATCH(INT(C347)&amp;"#"&amp;(K347-1),$L$4:$L$1000,0)),"")))</f>
        <v/>
      </c>
      <c r="H347" s="84" t="n"/>
      <c r="K347">
        <f>IF(C347="","",COUNTIF($C$4:C347,C347))</f>
        <v/>
      </c>
      <c r="L347">
        <f>IF(C347="","",INT(C347)&amp;"#"&amp;K347)</f>
        <v/>
      </c>
      <c r="M347">
        <f>IF(C347="","",YEAR(C347)&amp;"-"&amp;TEXT(MONTH(C347),"00"))</f>
        <v/>
      </c>
    </row>
    <row r="348">
      <c r="A348" s="83" t="n"/>
      <c r="C348" s="83" t="n"/>
      <c r="D348">
        <f>IF(C348="","",CHOOSE(WEEKDAY(C348,2),"pon","wt","śr","czw","pt","sob","ndz"))</f>
        <v/>
      </c>
      <c r="E348">
        <f>IF(C348="","",IF(K348=1,IFERROR(IF(INDEX('Dziennik'!$H$4:$H$1200,MATCH(C348,'Dziennik'!$A$4:$A$1200,0))="","(brak planu)",INDEX('Dziennik'!$H$4:$H$1200,MATCH(C348,'Dziennik'!$A$4:$A$1200,0))),"(dzień poza dziennikiem)"),IFERROR(INDEX($G$4:$G$1000,MATCH(INT(C348)&amp;"#"&amp;(K348-1),$L$4:$L$1000,0))&amp;"","")))</f>
        <v/>
      </c>
      <c r="F348" s="84">
        <f>IF(C348="","",IF(K348=1,IFERROR(INDEX('Dziennik'!$I$4:$I$1200,MATCH(C348,'Dziennik'!$A$4:$A$1200,0)),""),IFERROR(INDEX($H$4:$H$1000,MATCH(INT(C348)&amp;"#"&amp;(K348-1),$L$4:$L$1000,0)),"")))</f>
        <v/>
      </c>
      <c r="H348" s="84" t="n"/>
      <c r="K348">
        <f>IF(C348="","",COUNTIF($C$4:C348,C348))</f>
        <v/>
      </c>
      <c r="L348">
        <f>IF(C348="","",INT(C348)&amp;"#"&amp;K348)</f>
        <v/>
      </c>
      <c r="M348">
        <f>IF(C348="","",YEAR(C348)&amp;"-"&amp;TEXT(MONTH(C348),"00"))</f>
        <v/>
      </c>
    </row>
    <row r="349">
      <c r="A349" s="83" t="n"/>
      <c r="C349" s="83" t="n"/>
      <c r="D349">
        <f>IF(C349="","",CHOOSE(WEEKDAY(C349,2),"pon","wt","śr","czw","pt","sob","ndz"))</f>
        <v/>
      </c>
      <c r="E349">
        <f>IF(C349="","",IF(K349=1,IFERROR(IF(INDEX('Dziennik'!$H$4:$H$1200,MATCH(C349,'Dziennik'!$A$4:$A$1200,0))="","(brak planu)",INDEX('Dziennik'!$H$4:$H$1200,MATCH(C349,'Dziennik'!$A$4:$A$1200,0))),"(dzień poza dziennikiem)"),IFERROR(INDEX($G$4:$G$1000,MATCH(INT(C349)&amp;"#"&amp;(K349-1),$L$4:$L$1000,0))&amp;"","")))</f>
        <v/>
      </c>
      <c r="F349" s="84">
        <f>IF(C349="","",IF(K349=1,IFERROR(INDEX('Dziennik'!$I$4:$I$1200,MATCH(C349,'Dziennik'!$A$4:$A$1200,0)),""),IFERROR(INDEX($H$4:$H$1000,MATCH(INT(C349)&amp;"#"&amp;(K349-1),$L$4:$L$1000,0)),"")))</f>
        <v/>
      </c>
      <c r="H349" s="84" t="n"/>
      <c r="K349">
        <f>IF(C349="","",COUNTIF($C$4:C349,C349))</f>
        <v/>
      </c>
      <c r="L349">
        <f>IF(C349="","",INT(C349)&amp;"#"&amp;K349)</f>
        <v/>
      </c>
      <c r="M349">
        <f>IF(C349="","",YEAR(C349)&amp;"-"&amp;TEXT(MONTH(C349),"00"))</f>
        <v/>
      </c>
    </row>
    <row r="350">
      <c r="A350" s="83" t="n"/>
      <c r="C350" s="83" t="n"/>
      <c r="D350">
        <f>IF(C350="","",CHOOSE(WEEKDAY(C350,2),"pon","wt","śr","czw","pt","sob","ndz"))</f>
        <v/>
      </c>
      <c r="E350">
        <f>IF(C350="","",IF(K350=1,IFERROR(IF(INDEX('Dziennik'!$H$4:$H$1200,MATCH(C350,'Dziennik'!$A$4:$A$1200,0))="","(brak planu)",INDEX('Dziennik'!$H$4:$H$1200,MATCH(C350,'Dziennik'!$A$4:$A$1200,0))),"(dzień poza dziennikiem)"),IFERROR(INDEX($G$4:$G$1000,MATCH(INT(C350)&amp;"#"&amp;(K350-1),$L$4:$L$1000,0))&amp;"","")))</f>
        <v/>
      </c>
      <c r="F350" s="84">
        <f>IF(C350="","",IF(K350=1,IFERROR(INDEX('Dziennik'!$I$4:$I$1200,MATCH(C350,'Dziennik'!$A$4:$A$1200,0)),""),IFERROR(INDEX($H$4:$H$1000,MATCH(INT(C350)&amp;"#"&amp;(K350-1),$L$4:$L$1000,0)),"")))</f>
        <v/>
      </c>
      <c r="H350" s="84" t="n"/>
      <c r="K350">
        <f>IF(C350="","",COUNTIF($C$4:C350,C350))</f>
        <v/>
      </c>
      <c r="L350">
        <f>IF(C350="","",INT(C350)&amp;"#"&amp;K350)</f>
        <v/>
      </c>
      <c r="M350">
        <f>IF(C350="","",YEAR(C350)&amp;"-"&amp;TEXT(MONTH(C350),"00"))</f>
        <v/>
      </c>
    </row>
    <row r="351">
      <c r="A351" s="83" t="n"/>
      <c r="C351" s="83" t="n"/>
      <c r="D351">
        <f>IF(C351="","",CHOOSE(WEEKDAY(C351,2),"pon","wt","śr","czw","pt","sob","ndz"))</f>
        <v/>
      </c>
      <c r="E351">
        <f>IF(C351="","",IF(K351=1,IFERROR(IF(INDEX('Dziennik'!$H$4:$H$1200,MATCH(C351,'Dziennik'!$A$4:$A$1200,0))="","(brak planu)",INDEX('Dziennik'!$H$4:$H$1200,MATCH(C351,'Dziennik'!$A$4:$A$1200,0))),"(dzień poza dziennikiem)"),IFERROR(INDEX($G$4:$G$1000,MATCH(INT(C351)&amp;"#"&amp;(K351-1),$L$4:$L$1000,0))&amp;"","")))</f>
        <v/>
      </c>
      <c r="F351" s="84">
        <f>IF(C351="","",IF(K351=1,IFERROR(INDEX('Dziennik'!$I$4:$I$1200,MATCH(C351,'Dziennik'!$A$4:$A$1200,0)),""),IFERROR(INDEX($H$4:$H$1000,MATCH(INT(C351)&amp;"#"&amp;(K351-1),$L$4:$L$1000,0)),"")))</f>
        <v/>
      </c>
      <c r="H351" s="84" t="n"/>
      <c r="K351">
        <f>IF(C351="","",COUNTIF($C$4:C351,C351))</f>
        <v/>
      </c>
      <c r="L351">
        <f>IF(C351="","",INT(C351)&amp;"#"&amp;K351)</f>
        <v/>
      </c>
      <c r="M351">
        <f>IF(C351="","",YEAR(C351)&amp;"-"&amp;TEXT(MONTH(C351),"00"))</f>
        <v/>
      </c>
    </row>
    <row r="352">
      <c r="A352" s="83" t="n"/>
      <c r="C352" s="83" t="n"/>
      <c r="D352">
        <f>IF(C352="","",CHOOSE(WEEKDAY(C352,2),"pon","wt","śr","czw","pt","sob","ndz"))</f>
        <v/>
      </c>
      <c r="E352">
        <f>IF(C352="","",IF(K352=1,IFERROR(IF(INDEX('Dziennik'!$H$4:$H$1200,MATCH(C352,'Dziennik'!$A$4:$A$1200,0))="","(brak planu)",INDEX('Dziennik'!$H$4:$H$1200,MATCH(C352,'Dziennik'!$A$4:$A$1200,0))),"(dzień poza dziennikiem)"),IFERROR(INDEX($G$4:$G$1000,MATCH(INT(C352)&amp;"#"&amp;(K352-1),$L$4:$L$1000,0))&amp;"","")))</f>
        <v/>
      </c>
      <c r="F352" s="84">
        <f>IF(C352="","",IF(K352=1,IFERROR(INDEX('Dziennik'!$I$4:$I$1200,MATCH(C352,'Dziennik'!$A$4:$A$1200,0)),""),IFERROR(INDEX($H$4:$H$1000,MATCH(INT(C352)&amp;"#"&amp;(K352-1),$L$4:$L$1000,0)),"")))</f>
        <v/>
      </c>
      <c r="H352" s="84" t="n"/>
      <c r="K352">
        <f>IF(C352="","",COUNTIF($C$4:C352,C352))</f>
        <v/>
      </c>
      <c r="L352">
        <f>IF(C352="","",INT(C352)&amp;"#"&amp;K352)</f>
        <v/>
      </c>
      <c r="M352">
        <f>IF(C352="","",YEAR(C352)&amp;"-"&amp;TEXT(MONTH(C352),"00"))</f>
        <v/>
      </c>
    </row>
    <row r="353">
      <c r="A353" s="83" t="n"/>
      <c r="C353" s="83" t="n"/>
      <c r="D353">
        <f>IF(C353="","",CHOOSE(WEEKDAY(C353,2),"pon","wt","śr","czw","pt","sob","ndz"))</f>
        <v/>
      </c>
      <c r="E353">
        <f>IF(C353="","",IF(K353=1,IFERROR(IF(INDEX('Dziennik'!$H$4:$H$1200,MATCH(C353,'Dziennik'!$A$4:$A$1200,0))="","(brak planu)",INDEX('Dziennik'!$H$4:$H$1200,MATCH(C353,'Dziennik'!$A$4:$A$1200,0))),"(dzień poza dziennikiem)"),IFERROR(INDEX($G$4:$G$1000,MATCH(INT(C353)&amp;"#"&amp;(K353-1),$L$4:$L$1000,0))&amp;"","")))</f>
        <v/>
      </c>
      <c r="F353" s="84">
        <f>IF(C353="","",IF(K353=1,IFERROR(INDEX('Dziennik'!$I$4:$I$1200,MATCH(C353,'Dziennik'!$A$4:$A$1200,0)),""),IFERROR(INDEX($H$4:$H$1000,MATCH(INT(C353)&amp;"#"&amp;(K353-1),$L$4:$L$1000,0)),"")))</f>
        <v/>
      </c>
      <c r="H353" s="84" t="n"/>
      <c r="K353">
        <f>IF(C353="","",COUNTIF($C$4:C353,C353))</f>
        <v/>
      </c>
      <c r="L353">
        <f>IF(C353="","",INT(C353)&amp;"#"&amp;K353)</f>
        <v/>
      </c>
      <c r="M353">
        <f>IF(C353="","",YEAR(C353)&amp;"-"&amp;TEXT(MONTH(C353),"00"))</f>
        <v/>
      </c>
    </row>
    <row r="354">
      <c r="A354" s="83" t="n"/>
      <c r="C354" s="83" t="n"/>
      <c r="D354">
        <f>IF(C354="","",CHOOSE(WEEKDAY(C354,2),"pon","wt","śr","czw","pt","sob","ndz"))</f>
        <v/>
      </c>
      <c r="E354">
        <f>IF(C354="","",IF(K354=1,IFERROR(IF(INDEX('Dziennik'!$H$4:$H$1200,MATCH(C354,'Dziennik'!$A$4:$A$1200,0))="","(brak planu)",INDEX('Dziennik'!$H$4:$H$1200,MATCH(C354,'Dziennik'!$A$4:$A$1200,0))),"(dzień poza dziennikiem)"),IFERROR(INDEX($G$4:$G$1000,MATCH(INT(C354)&amp;"#"&amp;(K354-1),$L$4:$L$1000,0))&amp;"","")))</f>
        <v/>
      </c>
      <c r="F354" s="84">
        <f>IF(C354="","",IF(K354=1,IFERROR(INDEX('Dziennik'!$I$4:$I$1200,MATCH(C354,'Dziennik'!$A$4:$A$1200,0)),""),IFERROR(INDEX($H$4:$H$1000,MATCH(INT(C354)&amp;"#"&amp;(K354-1),$L$4:$L$1000,0)),"")))</f>
        <v/>
      </c>
      <c r="H354" s="84" t="n"/>
      <c r="K354">
        <f>IF(C354="","",COUNTIF($C$4:C354,C354))</f>
        <v/>
      </c>
      <c r="L354">
        <f>IF(C354="","",INT(C354)&amp;"#"&amp;K354)</f>
        <v/>
      </c>
      <c r="M354">
        <f>IF(C354="","",YEAR(C354)&amp;"-"&amp;TEXT(MONTH(C354),"00"))</f>
        <v/>
      </c>
    </row>
    <row r="355">
      <c r="A355" s="83" t="n"/>
      <c r="C355" s="83" t="n"/>
      <c r="D355">
        <f>IF(C355="","",CHOOSE(WEEKDAY(C355,2),"pon","wt","śr","czw","pt","sob","ndz"))</f>
        <v/>
      </c>
      <c r="E355">
        <f>IF(C355="","",IF(K355=1,IFERROR(IF(INDEX('Dziennik'!$H$4:$H$1200,MATCH(C355,'Dziennik'!$A$4:$A$1200,0))="","(brak planu)",INDEX('Dziennik'!$H$4:$H$1200,MATCH(C355,'Dziennik'!$A$4:$A$1200,0))),"(dzień poza dziennikiem)"),IFERROR(INDEX($G$4:$G$1000,MATCH(INT(C355)&amp;"#"&amp;(K355-1),$L$4:$L$1000,0))&amp;"","")))</f>
        <v/>
      </c>
      <c r="F355" s="84">
        <f>IF(C355="","",IF(K355=1,IFERROR(INDEX('Dziennik'!$I$4:$I$1200,MATCH(C355,'Dziennik'!$A$4:$A$1200,0)),""),IFERROR(INDEX($H$4:$H$1000,MATCH(INT(C355)&amp;"#"&amp;(K355-1),$L$4:$L$1000,0)),"")))</f>
        <v/>
      </c>
      <c r="H355" s="84" t="n"/>
      <c r="K355">
        <f>IF(C355="","",COUNTIF($C$4:C355,C355))</f>
        <v/>
      </c>
      <c r="L355">
        <f>IF(C355="","",INT(C355)&amp;"#"&amp;K355)</f>
        <v/>
      </c>
      <c r="M355">
        <f>IF(C355="","",YEAR(C355)&amp;"-"&amp;TEXT(MONTH(C355),"00"))</f>
        <v/>
      </c>
    </row>
    <row r="356">
      <c r="A356" s="83" t="n"/>
      <c r="C356" s="83" t="n"/>
      <c r="D356">
        <f>IF(C356="","",CHOOSE(WEEKDAY(C356,2),"pon","wt","śr","czw","pt","sob","ndz"))</f>
        <v/>
      </c>
      <c r="E356">
        <f>IF(C356="","",IF(K356=1,IFERROR(IF(INDEX('Dziennik'!$H$4:$H$1200,MATCH(C356,'Dziennik'!$A$4:$A$1200,0))="","(brak planu)",INDEX('Dziennik'!$H$4:$H$1200,MATCH(C356,'Dziennik'!$A$4:$A$1200,0))),"(dzień poza dziennikiem)"),IFERROR(INDEX($G$4:$G$1000,MATCH(INT(C356)&amp;"#"&amp;(K356-1),$L$4:$L$1000,0))&amp;"","")))</f>
        <v/>
      </c>
      <c r="F356" s="84">
        <f>IF(C356="","",IF(K356=1,IFERROR(INDEX('Dziennik'!$I$4:$I$1200,MATCH(C356,'Dziennik'!$A$4:$A$1200,0)),""),IFERROR(INDEX($H$4:$H$1000,MATCH(INT(C356)&amp;"#"&amp;(K356-1),$L$4:$L$1000,0)),"")))</f>
        <v/>
      </c>
      <c r="H356" s="84" t="n"/>
      <c r="K356">
        <f>IF(C356="","",COUNTIF($C$4:C356,C356))</f>
        <v/>
      </c>
      <c r="L356">
        <f>IF(C356="","",INT(C356)&amp;"#"&amp;K356)</f>
        <v/>
      </c>
      <c r="M356">
        <f>IF(C356="","",YEAR(C356)&amp;"-"&amp;TEXT(MONTH(C356),"00"))</f>
        <v/>
      </c>
    </row>
    <row r="357">
      <c r="A357" s="83" t="n"/>
      <c r="C357" s="83" t="n"/>
      <c r="D357">
        <f>IF(C357="","",CHOOSE(WEEKDAY(C357,2),"pon","wt","śr","czw","pt","sob","ndz"))</f>
        <v/>
      </c>
      <c r="E357">
        <f>IF(C357="","",IF(K357=1,IFERROR(IF(INDEX('Dziennik'!$H$4:$H$1200,MATCH(C357,'Dziennik'!$A$4:$A$1200,0))="","(brak planu)",INDEX('Dziennik'!$H$4:$H$1200,MATCH(C357,'Dziennik'!$A$4:$A$1200,0))),"(dzień poza dziennikiem)"),IFERROR(INDEX($G$4:$G$1000,MATCH(INT(C357)&amp;"#"&amp;(K357-1),$L$4:$L$1000,0))&amp;"","")))</f>
        <v/>
      </c>
      <c r="F357" s="84">
        <f>IF(C357="","",IF(K357=1,IFERROR(INDEX('Dziennik'!$I$4:$I$1200,MATCH(C357,'Dziennik'!$A$4:$A$1200,0)),""),IFERROR(INDEX($H$4:$H$1000,MATCH(INT(C357)&amp;"#"&amp;(K357-1),$L$4:$L$1000,0)),"")))</f>
        <v/>
      </c>
      <c r="H357" s="84" t="n"/>
      <c r="K357">
        <f>IF(C357="","",COUNTIF($C$4:C357,C357))</f>
        <v/>
      </c>
      <c r="L357">
        <f>IF(C357="","",INT(C357)&amp;"#"&amp;K357)</f>
        <v/>
      </c>
      <c r="M357">
        <f>IF(C357="","",YEAR(C357)&amp;"-"&amp;TEXT(MONTH(C357),"00"))</f>
        <v/>
      </c>
    </row>
    <row r="358">
      <c r="A358" s="83" t="n"/>
      <c r="C358" s="83" t="n"/>
      <c r="D358">
        <f>IF(C358="","",CHOOSE(WEEKDAY(C358,2),"pon","wt","śr","czw","pt","sob","ndz"))</f>
        <v/>
      </c>
      <c r="E358">
        <f>IF(C358="","",IF(K358=1,IFERROR(IF(INDEX('Dziennik'!$H$4:$H$1200,MATCH(C358,'Dziennik'!$A$4:$A$1200,0))="","(brak planu)",INDEX('Dziennik'!$H$4:$H$1200,MATCH(C358,'Dziennik'!$A$4:$A$1200,0))),"(dzień poza dziennikiem)"),IFERROR(INDEX($G$4:$G$1000,MATCH(INT(C358)&amp;"#"&amp;(K358-1),$L$4:$L$1000,0))&amp;"","")))</f>
        <v/>
      </c>
      <c r="F358" s="84">
        <f>IF(C358="","",IF(K358=1,IFERROR(INDEX('Dziennik'!$I$4:$I$1200,MATCH(C358,'Dziennik'!$A$4:$A$1200,0)),""),IFERROR(INDEX($H$4:$H$1000,MATCH(INT(C358)&amp;"#"&amp;(K358-1),$L$4:$L$1000,0)),"")))</f>
        <v/>
      </c>
      <c r="H358" s="84" t="n"/>
      <c r="K358">
        <f>IF(C358="","",COUNTIF($C$4:C358,C358))</f>
        <v/>
      </c>
      <c r="L358">
        <f>IF(C358="","",INT(C358)&amp;"#"&amp;K358)</f>
        <v/>
      </c>
      <c r="M358">
        <f>IF(C358="","",YEAR(C358)&amp;"-"&amp;TEXT(MONTH(C358),"00"))</f>
        <v/>
      </c>
    </row>
    <row r="359">
      <c r="A359" s="83" t="n"/>
      <c r="C359" s="83" t="n"/>
      <c r="D359">
        <f>IF(C359="","",CHOOSE(WEEKDAY(C359,2),"pon","wt","śr","czw","pt","sob","ndz"))</f>
        <v/>
      </c>
      <c r="E359">
        <f>IF(C359="","",IF(K359=1,IFERROR(IF(INDEX('Dziennik'!$H$4:$H$1200,MATCH(C359,'Dziennik'!$A$4:$A$1200,0))="","(brak planu)",INDEX('Dziennik'!$H$4:$H$1200,MATCH(C359,'Dziennik'!$A$4:$A$1200,0))),"(dzień poza dziennikiem)"),IFERROR(INDEX($G$4:$G$1000,MATCH(INT(C359)&amp;"#"&amp;(K359-1),$L$4:$L$1000,0))&amp;"","")))</f>
        <v/>
      </c>
      <c r="F359" s="84">
        <f>IF(C359="","",IF(K359=1,IFERROR(INDEX('Dziennik'!$I$4:$I$1200,MATCH(C359,'Dziennik'!$A$4:$A$1200,0)),""),IFERROR(INDEX($H$4:$H$1000,MATCH(INT(C359)&amp;"#"&amp;(K359-1),$L$4:$L$1000,0)),"")))</f>
        <v/>
      </c>
      <c r="H359" s="84" t="n"/>
      <c r="K359">
        <f>IF(C359="","",COUNTIF($C$4:C359,C359))</f>
        <v/>
      </c>
      <c r="L359">
        <f>IF(C359="","",INT(C359)&amp;"#"&amp;K359)</f>
        <v/>
      </c>
      <c r="M359">
        <f>IF(C359="","",YEAR(C359)&amp;"-"&amp;TEXT(MONTH(C359),"00"))</f>
        <v/>
      </c>
    </row>
    <row r="360">
      <c r="A360" s="83" t="n"/>
      <c r="C360" s="83" t="n"/>
      <c r="D360">
        <f>IF(C360="","",CHOOSE(WEEKDAY(C360,2),"pon","wt","śr","czw","pt","sob","ndz"))</f>
        <v/>
      </c>
      <c r="E360">
        <f>IF(C360="","",IF(K360=1,IFERROR(IF(INDEX('Dziennik'!$H$4:$H$1200,MATCH(C360,'Dziennik'!$A$4:$A$1200,0))="","(brak planu)",INDEX('Dziennik'!$H$4:$H$1200,MATCH(C360,'Dziennik'!$A$4:$A$1200,0))),"(dzień poza dziennikiem)"),IFERROR(INDEX($G$4:$G$1000,MATCH(INT(C360)&amp;"#"&amp;(K360-1),$L$4:$L$1000,0))&amp;"","")))</f>
        <v/>
      </c>
      <c r="F360" s="84">
        <f>IF(C360="","",IF(K360=1,IFERROR(INDEX('Dziennik'!$I$4:$I$1200,MATCH(C360,'Dziennik'!$A$4:$A$1200,0)),""),IFERROR(INDEX($H$4:$H$1000,MATCH(INT(C360)&amp;"#"&amp;(K360-1),$L$4:$L$1000,0)),"")))</f>
        <v/>
      </c>
      <c r="H360" s="84" t="n"/>
      <c r="K360">
        <f>IF(C360="","",COUNTIF($C$4:C360,C360))</f>
        <v/>
      </c>
      <c r="L360">
        <f>IF(C360="","",INT(C360)&amp;"#"&amp;K360)</f>
        <v/>
      </c>
      <c r="M360">
        <f>IF(C360="","",YEAR(C360)&amp;"-"&amp;TEXT(MONTH(C360),"00"))</f>
        <v/>
      </c>
    </row>
    <row r="361">
      <c r="A361" s="83" t="n"/>
      <c r="C361" s="83" t="n"/>
      <c r="D361">
        <f>IF(C361="","",CHOOSE(WEEKDAY(C361,2),"pon","wt","śr","czw","pt","sob","ndz"))</f>
        <v/>
      </c>
      <c r="E361">
        <f>IF(C361="","",IF(K361=1,IFERROR(IF(INDEX('Dziennik'!$H$4:$H$1200,MATCH(C361,'Dziennik'!$A$4:$A$1200,0))="","(brak planu)",INDEX('Dziennik'!$H$4:$H$1200,MATCH(C361,'Dziennik'!$A$4:$A$1200,0))),"(dzień poza dziennikiem)"),IFERROR(INDEX($G$4:$G$1000,MATCH(INT(C361)&amp;"#"&amp;(K361-1),$L$4:$L$1000,0))&amp;"","")))</f>
        <v/>
      </c>
      <c r="F361" s="84">
        <f>IF(C361="","",IF(K361=1,IFERROR(INDEX('Dziennik'!$I$4:$I$1200,MATCH(C361,'Dziennik'!$A$4:$A$1200,0)),""),IFERROR(INDEX($H$4:$H$1000,MATCH(INT(C361)&amp;"#"&amp;(K361-1),$L$4:$L$1000,0)),"")))</f>
        <v/>
      </c>
      <c r="H361" s="84" t="n"/>
      <c r="K361">
        <f>IF(C361="","",COUNTIF($C$4:C361,C361))</f>
        <v/>
      </c>
      <c r="L361">
        <f>IF(C361="","",INT(C361)&amp;"#"&amp;K361)</f>
        <v/>
      </c>
      <c r="M361">
        <f>IF(C361="","",YEAR(C361)&amp;"-"&amp;TEXT(MONTH(C361),"00"))</f>
        <v/>
      </c>
    </row>
    <row r="362">
      <c r="A362" s="83" t="n"/>
      <c r="C362" s="83" t="n"/>
      <c r="D362">
        <f>IF(C362="","",CHOOSE(WEEKDAY(C362,2),"pon","wt","śr","czw","pt","sob","ndz"))</f>
        <v/>
      </c>
      <c r="E362">
        <f>IF(C362="","",IF(K362=1,IFERROR(IF(INDEX('Dziennik'!$H$4:$H$1200,MATCH(C362,'Dziennik'!$A$4:$A$1200,0))="","(brak planu)",INDEX('Dziennik'!$H$4:$H$1200,MATCH(C362,'Dziennik'!$A$4:$A$1200,0))),"(dzień poza dziennikiem)"),IFERROR(INDEX($G$4:$G$1000,MATCH(INT(C362)&amp;"#"&amp;(K362-1),$L$4:$L$1000,0))&amp;"","")))</f>
        <v/>
      </c>
      <c r="F362" s="84">
        <f>IF(C362="","",IF(K362=1,IFERROR(INDEX('Dziennik'!$I$4:$I$1200,MATCH(C362,'Dziennik'!$A$4:$A$1200,0)),""),IFERROR(INDEX($H$4:$H$1000,MATCH(INT(C362)&amp;"#"&amp;(K362-1),$L$4:$L$1000,0)),"")))</f>
        <v/>
      </c>
      <c r="H362" s="84" t="n"/>
      <c r="K362">
        <f>IF(C362="","",COUNTIF($C$4:C362,C362))</f>
        <v/>
      </c>
      <c r="L362">
        <f>IF(C362="","",INT(C362)&amp;"#"&amp;K362)</f>
        <v/>
      </c>
      <c r="M362">
        <f>IF(C362="","",YEAR(C362)&amp;"-"&amp;TEXT(MONTH(C362),"00"))</f>
        <v/>
      </c>
    </row>
    <row r="363">
      <c r="A363" s="83" t="n"/>
      <c r="C363" s="83" t="n"/>
      <c r="D363">
        <f>IF(C363="","",CHOOSE(WEEKDAY(C363,2),"pon","wt","śr","czw","pt","sob","ndz"))</f>
        <v/>
      </c>
      <c r="E363">
        <f>IF(C363="","",IF(K363=1,IFERROR(IF(INDEX('Dziennik'!$H$4:$H$1200,MATCH(C363,'Dziennik'!$A$4:$A$1200,0))="","(brak planu)",INDEX('Dziennik'!$H$4:$H$1200,MATCH(C363,'Dziennik'!$A$4:$A$1200,0))),"(dzień poza dziennikiem)"),IFERROR(INDEX($G$4:$G$1000,MATCH(INT(C363)&amp;"#"&amp;(K363-1),$L$4:$L$1000,0))&amp;"","")))</f>
        <v/>
      </c>
      <c r="F363" s="84">
        <f>IF(C363="","",IF(K363=1,IFERROR(INDEX('Dziennik'!$I$4:$I$1200,MATCH(C363,'Dziennik'!$A$4:$A$1200,0)),""),IFERROR(INDEX($H$4:$H$1000,MATCH(INT(C363)&amp;"#"&amp;(K363-1),$L$4:$L$1000,0)),"")))</f>
        <v/>
      </c>
      <c r="H363" s="84" t="n"/>
      <c r="K363">
        <f>IF(C363="","",COUNTIF($C$4:C363,C363))</f>
        <v/>
      </c>
      <c r="L363">
        <f>IF(C363="","",INT(C363)&amp;"#"&amp;K363)</f>
        <v/>
      </c>
      <c r="M363">
        <f>IF(C363="","",YEAR(C363)&amp;"-"&amp;TEXT(MONTH(C363),"00"))</f>
        <v/>
      </c>
    </row>
    <row r="364">
      <c r="A364" s="83" t="n"/>
      <c r="C364" s="83" t="n"/>
      <c r="D364">
        <f>IF(C364="","",CHOOSE(WEEKDAY(C364,2),"pon","wt","śr","czw","pt","sob","ndz"))</f>
        <v/>
      </c>
      <c r="E364">
        <f>IF(C364="","",IF(K364=1,IFERROR(IF(INDEX('Dziennik'!$H$4:$H$1200,MATCH(C364,'Dziennik'!$A$4:$A$1200,0))="","(brak planu)",INDEX('Dziennik'!$H$4:$H$1200,MATCH(C364,'Dziennik'!$A$4:$A$1200,0))),"(dzień poza dziennikiem)"),IFERROR(INDEX($G$4:$G$1000,MATCH(INT(C364)&amp;"#"&amp;(K364-1),$L$4:$L$1000,0))&amp;"","")))</f>
        <v/>
      </c>
      <c r="F364" s="84">
        <f>IF(C364="","",IF(K364=1,IFERROR(INDEX('Dziennik'!$I$4:$I$1200,MATCH(C364,'Dziennik'!$A$4:$A$1200,0)),""),IFERROR(INDEX($H$4:$H$1000,MATCH(INT(C364)&amp;"#"&amp;(K364-1),$L$4:$L$1000,0)),"")))</f>
        <v/>
      </c>
      <c r="H364" s="84" t="n"/>
      <c r="K364">
        <f>IF(C364="","",COUNTIF($C$4:C364,C364))</f>
        <v/>
      </c>
      <c r="L364">
        <f>IF(C364="","",INT(C364)&amp;"#"&amp;K364)</f>
        <v/>
      </c>
      <c r="M364">
        <f>IF(C364="","",YEAR(C364)&amp;"-"&amp;TEXT(MONTH(C364),"00"))</f>
        <v/>
      </c>
    </row>
    <row r="365">
      <c r="A365" s="83" t="n"/>
      <c r="C365" s="83" t="n"/>
      <c r="D365">
        <f>IF(C365="","",CHOOSE(WEEKDAY(C365,2),"pon","wt","śr","czw","pt","sob","ndz"))</f>
        <v/>
      </c>
      <c r="E365">
        <f>IF(C365="","",IF(K365=1,IFERROR(IF(INDEX('Dziennik'!$H$4:$H$1200,MATCH(C365,'Dziennik'!$A$4:$A$1200,0))="","(brak planu)",INDEX('Dziennik'!$H$4:$H$1200,MATCH(C365,'Dziennik'!$A$4:$A$1200,0))),"(dzień poza dziennikiem)"),IFERROR(INDEX($G$4:$G$1000,MATCH(INT(C365)&amp;"#"&amp;(K365-1),$L$4:$L$1000,0))&amp;"","")))</f>
        <v/>
      </c>
      <c r="F365" s="84">
        <f>IF(C365="","",IF(K365=1,IFERROR(INDEX('Dziennik'!$I$4:$I$1200,MATCH(C365,'Dziennik'!$A$4:$A$1200,0)),""),IFERROR(INDEX($H$4:$H$1000,MATCH(INT(C365)&amp;"#"&amp;(K365-1),$L$4:$L$1000,0)),"")))</f>
        <v/>
      </c>
      <c r="H365" s="84" t="n"/>
      <c r="K365">
        <f>IF(C365="","",COUNTIF($C$4:C365,C365))</f>
        <v/>
      </c>
      <c r="L365">
        <f>IF(C365="","",INT(C365)&amp;"#"&amp;K365)</f>
        <v/>
      </c>
      <c r="M365">
        <f>IF(C365="","",YEAR(C365)&amp;"-"&amp;TEXT(MONTH(C365),"00"))</f>
        <v/>
      </c>
    </row>
    <row r="366">
      <c r="A366" s="83" t="n"/>
      <c r="C366" s="83" t="n"/>
      <c r="D366">
        <f>IF(C366="","",CHOOSE(WEEKDAY(C366,2),"pon","wt","śr","czw","pt","sob","ndz"))</f>
        <v/>
      </c>
      <c r="E366">
        <f>IF(C366="","",IF(K366=1,IFERROR(IF(INDEX('Dziennik'!$H$4:$H$1200,MATCH(C366,'Dziennik'!$A$4:$A$1200,0))="","(brak planu)",INDEX('Dziennik'!$H$4:$H$1200,MATCH(C366,'Dziennik'!$A$4:$A$1200,0))),"(dzień poza dziennikiem)"),IFERROR(INDEX($G$4:$G$1000,MATCH(INT(C366)&amp;"#"&amp;(K366-1),$L$4:$L$1000,0))&amp;"","")))</f>
        <v/>
      </c>
      <c r="F366" s="84">
        <f>IF(C366="","",IF(K366=1,IFERROR(INDEX('Dziennik'!$I$4:$I$1200,MATCH(C366,'Dziennik'!$A$4:$A$1200,0)),""),IFERROR(INDEX($H$4:$H$1000,MATCH(INT(C366)&amp;"#"&amp;(K366-1),$L$4:$L$1000,0)),"")))</f>
        <v/>
      </c>
      <c r="H366" s="84" t="n"/>
      <c r="K366">
        <f>IF(C366="","",COUNTIF($C$4:C366,C366))</f>
        <v/>
      </c>
      <c r="L366">
        <f>IF(C366="","",INT(C366)&amp;"#"&amp;K366)</f>
        <v/>
      </c>
      <c r="M366">
        <f>IF(C366="","",YEAR(C366)&amp;"-"&amp;TEXT(MONTH(C366),"00"))</f>
        <v/>
      </c>
    </row>
    <row r="367">
      <c r="A367" s="83" t="n"/>
      <c r="C367" s="83" t="n"/>
      <c r="D367">
        <f>IF(C367="","",CHOOSE(WEEKDAY(C367,2),"pon","wt","śr","czw","pt","sob","ndz"))</f>
        <v/>
      </c>
      <c r="E367">
        <f>IF(C367="","",IF(K367=1,IFERROR(IF(INDEX('Dziennik'!$H$4:$H$1200,MATCH(C367,'Dziennik'!$A$4:$A$1200,0))="","(brak planu)",INDEX('Dziennik'!$H$4:$H$1200,MATCH(C367,'Dziennik'!$A$4:$A$1200,0))),"(dzień poza dziennikiem)"),IFERROR(INDEX($G$4:$G$1000,MATCH(INT(C367)&amp;"#"&amp;(K367-1),$L$4:$L$1000,0))&amp;"","")))</f>
        <v/>
      </c>
      <c r="F367" s="84">
        <f>IF(C367="","",IF(K367=1,IFERROR(INDEX('Dziennik'!$I$4:$I$1200,MATCH(C367,'Dziennik'!$A$4:$A$1200,0)),""),IFERROR(INDEX($H$4:$H$1000,MATCH(INT(C367)&amp;"#"&amp;(K367-1),$L$4:$L$1000,0)),"")))</f>
        <v/>
      </c>
      <c r="H367" s="84" t="n"/>
      <c r="K367">
        <f>IF(C367="","",COUNTIF($C$4:C367,C367))</f>
        <v/>
      </c>
      <c r="L367">
        <f>IF(C367="","",INT(C367)&amp;"#"&amp;K367)</f>
        <v/>
      </c>
      <c r="M367">
        <f>IF(C367="","",YEAR(C367)&amp;"-"&amp;TEXT(MONTH(C367),"00"))</f>
        <v/>
      </c>
    </row>
    <row r="368">
      <c r="A368" s="83" t="n"/>
      <c r="C368" s="83" t="n"/>
      <c r="D368">
        <f>IF(C368="","",CHOOSE(WEEKDAY(C368,2),"pon","wt","śr","czw","pt","sob","ndz"))</f>
        <v/>
      </c>
      <c r="E368">
        <f>IF(C368="","",IF(K368=1,IFERROR(IF(INDEX('Dziennik'!$H$4:$H$1200,MATCH(C368,'Dziennik'!$A$4:$A$1200,0))="","(brak planu)",INDEX('Dziennik'!$H$4:$H$1200,MATCH(C368,'Dziennik'!$A$4:$A$1200,0))),"(dzień poza dziennikiem)"),IFERROR(INDEX($G$4:$G$1000,MATCH(INT(C368)&amp;"#"&amp;(K368-1),$L$4:$L$1000,0))&amp;"","")))</f>
        <v/>
      </c>
      <c r="F368" s="84">
        <f>IF(C368="","",IF(K368=1,IFERROR(INDEX('Dziennik'!$I$4:$I$1200,MATCH(C368,'Dziennik'!$A$4:$A$1200,0)),""),IFERROR(INDEX($H$4:$H$1000,MATCH(INT(C368)&amp;"#"&amp;(K368-1),$L$4:$L$1000,0)),"")))</f>
        <v/>
      </c>
      <c r="H368" s="84" t="n"/>
      <c r="K368">
        <f>IF(C368="","",COUNTIF($C$4:C368,C368))</f>
        <v/>
      </c>
      <c r="L368">
        <f>IF(C368="","",INT(C368)&amp;"#"&amp;K368)</f>
        <v/>
      </c>
      <c r="M368">
        <f>IF(C368="","",YEAR(C368)&amp;"-"&amp;TEXT(MONTH(C368),"00"))</f>
        <v/>
      </c>
    </row>
    <row r="369">
      <c r="A369" s="83" t="n"/>
      <c r="C369" s="83" t="n"/>
      <c r="D369">
        <f>IF(C369="","",CHOOSE(WEEKDAY(C369,2),"pon","wt","śr","czw","pt","sob","ndz"))</f>
        <v/>
      </c>
      <c r="E369">
        <f>IF(C369="","",IF(K369=1,IFERROR(IF(INDEX('Dziennik'!$H$4:$H$1200,MATCH(C369,'Dziennik'!$A$4:$A$1200,0))="","(brak planu)",INDEX('Dziennik'!$H$4:$H$1200,MATCH(C369,'Dziennik'!$A$4:$A$1200,0))),"(dzień poza dziennikiem)"),IFERROR(INDEX($G$4:$G$1000,MATCH(INT(C369)&amp;"#"&amp;(K369-1),$L$4:$L$1000,0))&amp;"","")))</f>
        <v/>
      </c>
      <c r="F369" s="84">
        <f>IF(C369="","",IF(K369=1,IFERROR(INDEX('Dziennik'!$I$4:$I$1200,MATCH(C369,'Dziennik'!$A$4:$A$1200,0)),""),IFERROR(INDEX($H$4:$H$1000,MATCH(INT(C369)&amp;"#"&amp;(K369-1),$L$4:$L$1000,0)),"")))</f>
        <v/>
      </c>
      <c r="H369" s="84" t="n"/>
      <c r="K369">
        <f>IF(C369="","",COUNTIF($C$4:C369,C369))</f>
        <v/>
      </c>
      <c r="L369">
        <f>IF(C369="","",INT(C369)&amp;"#"&amp;K369)</f>
        <v/>
      </c>
      <c r="M369">
        <f>IF(C369="","",YEAR(C369)&amp;"-"&amp;TEXT(MONTH(C369),"00"))</f>
        <v/>
      </c>
    </row>
    <row r="370">
      <c r="A370" s="83" t="n"/>
      <c r="C370" s="83" t="n"/>
      <c r="D370">
        <f>IF(C370="","",CHOOSE(WEEKDAY(C370,2),"pon","wt","śr","czw","pt","sob","ndz"))</f>
        <v/>
      </c>
      <c r="E370">
        <f>IF(C370="","",IF(K370=1,IFERROR(IF(INDEX('Dziennik'!$H$4:$H$1200,MATCH(C370,'Dziennik'!$A$4:$A$1200,0))="","(brak planu)",INDEX('Dziennik'!$H$4:$H$1200,MATCH(C370,'Dziennik'!$A$4:$A$1200,0))),"(dzień poza dziennikiem)"),IFERROR(INDEX($G$4:$G$1000,MATCH(INT(C370)&amp;"#"&amp;(K370-1),$L$4:$L$1000,0))&amp;"","")))</f>
        <v/>
      </c>
      <c r="F370" s="84">
        <f>IF(C370="","",IF(K370=1,IFERROR(INDEX('Dziennik'!$I$4:$I$1200,MATCH(C370,'Dziennik'!$A$4:$A$1200,0)),""),IFERROR(INDEX($H$4:$H$1000,MATCH(INT(C370)&amp;"#"&amp;(K370-1),$L$4:$L$1000,0)),"")))</f>
        <v/>
      </c>
      <c r="H370" s="84" t="n"/>
      <c r="K370">
        <f>IF(C370="","",COUNTIF($C$4:C370,C370))</f>
        <v/>
      </c>
      <c r="L370">
        <f>IF(C370="","",INT(C370)&amp;"#"&amp;K370)</f>
        <v/>
      </c>
      <c r="M370">
        <f>IF(C370="","",YEAR(C370)&amp;"-"&amp;TEXT(MONTH(C370),"00"))</f>
        <v/>
      </c>
    </row>
    <row r="371">
      <c r="A371" s="83" t="n"/>
      <c r="C371" s="83" t="n"/>
      <c r="D371">
        <f>IF(C371="","",CHOOSE(WEEKDAY(C371,2),"pon","wt","śr","czw","pt","sob","ndz"))</f>
        <v/>
      </c>
      <c r="E371">
        <f>IF(C371="","",IF(K371=1,IFERROR(IF(INDEX('Dziennik'!$H$4:$H$1200,MATCH(C371,'Dziennik'!$A$4:$A$1200,0))="","(brak planu)",INDEX('Dziennik'!$H$4:$H$1200,MATCH(C371,'Dziennik'!$A$4:$A$1200,0))),"(dzień poza dziennikiem)"),IFERROR(INDEX($G$4:$G$1000,MATCH(INT(C371)&amp;"#"&amp;(K371-1),$L$4:$L$1000,0))&amp;"","")))</f>
        <v/>
      </c>
      <c r="F371" s="84">
        <f>IF(C371="","",IF(K371=1,IFERROR(INDEX('Dziennik'!$I$4:$I$1200,MATCH(C371,'Dziennik'!$A$4:$A$1200,0)),""),IFERROR(INDEX($H$4:$H$1000,MATCH(INT(C371)&amp;"#"&amp;(K371-1),$L$4:$L$1000,0)),"")))</f>
        <v/>
      </c>
      <c r="H371" s="84" t="n"/>
      <c r="K371">
        <f>IF(C371="","",COUNTIF($C$4:C371,C371))</f>
        <v/>
      </c>
      <c r="L371">
        <f>IF(C371="","",INT(C371)&amp;"#"&amp;K371)</f>
        <v/>
      </c>
      <c r="M371">
        <f>IF(C371="","",YEAR(C371)&amp;"-"&amp;TEXT(MONTH(C371),"00"))</f>
        <v/>
      </c>
    </row>
    <row r="372">
      <c r="A372" s="83" t="n"/>
      <c r="C372" s="83" t="n"/>
      <c r="D372">
        <f>IF(C372="","",CHOOSE(WEEKDAY(C372,2),"pon","wt","śr","czw","pt","sob","ndz"))</f>
        <v/>
      </c>
      <c r="E372">
        <f>IF(C372="","",IF(K372=1,IFERROR(IF(INDEX('Dziennik'!$H$4:$H$1200,MATCH(C372,'Dziennik'!$A$4:$A$1200,0))="","(brak planu)",INDEX('Dziennik'!$H$4:$H$1200,MATCH(C372,'Dziennik'!$A$4:$A$1200,0))),"(dzień poza dziennikiem)"),IFERROR(INDEX($G$4:$G$1000,MATCH(INT(C372)&amp;"#"&amp;(K372-1),$L$4:$L$1000,0))&amp;"","")))</f>
        <v/>
      </c>
      <c r="F372" s="84">
        <f>IF(C372="","",IF(K372=1,IFERROR(INDEX('Dziennik'!$I$4:$I$1200,MATCH(C372,'Dziennik'!$A$4:$A$1200,0)),""),IFERROR(INDEX($H$4:$H$1000,MATCH(INT(C372)&amp;"#"&amp;(K372-1),$L$4:$L$1000,0)),"")))</f>
        <v/>
      </c>
      <c r="H372" s="84" t="n"/>
      <c r="K372">
        <f>IF(C372="","",COUNTIF($C$4:C372,C372))</f>
        <v/>
      </c>
      <c r="L372">
        <f>IF(C372="","",INT(C372)&amp;"#"&amp;K372)</f>
        <v/>
      </c>
      <c r="M372">
        <f>IF(C372="","",YEAR(C372)&amp;"-"&amp;TEXT(MONTH(C372),"00"))</f>
        <v/>
      </c>
    </row>
    <row r="373">
      <c r="A373" s="83" t="n"/>
      <c r="C373" s="83" t="n"/>
      <c r="D373">
        <f>IF(C373="","",CHOOSE(WEEKDAY(C373,2),"pon","wt","śr","czw","pt","sob","ndz"))</f>
        <v/>
      </c>
      <c r="E373">
        <f>IF(C373="","",IF(K373=1,IFERROR(IF(INDEX('Dziennik'!$H$4:$H$1200,MATCH(C373,'Dziennik'!$A$4:$A$1200,0))="","(brak planu)",INDEX('Dziennik'!$H$4:$H$1200,MATCH(C373,'Dziennik'!$A$4:$A$1200,0))),"(dzień poza dziennikiem)"),IFERROR(INDEX($G$4:$G$1000,MATCH(INT(C373)&amp;"#"&amp;(K373-1),$L$4:$L$1000,0))&amp;"","")))</f>
        <v/>
      </c>
      <c r="F373" s="84">
        <f>IF(C373="","",IF(K373=1,IFERROR(INDEX('Dziennik'!$I$4:$I$1200,MATCH(C373,'Dziennik'!$A$4:$A$1200,0)),""),IFERROR(INDEX($H$4:$H$1000,MATCH(INT(C373)&amp;"#"&amp;(K373-1),$L$4:$L$1000,0)),"")))</f>
        <v/>
      </c>
      <c r="H373" s="84" t="n"/>
      <c r="K373">
        <f>IF(C373="","",COUNTIF($C$4:C373,C373))</f>
        <v/>
      </c>
      <c r="L373">
        <f>IF(C373="","",INT(C373)&amp;"#"&amp;K373)</f>
        <v/>
      </c>
      <c r="M373">
        <f>IF(C373="","",YEAR(C373)&amp;"-"&amp;TEXT(MONTH(C373),"00"))</f>
        <v/>
      </c>
    </row>
    <row r="374">
      <c r="A374" s="83" t="n"/>
      <c r="C374" s="83" t="n"/>
      <c r="D374">
        <f>IF(C374="","",CHOOSE(WEEKDAY(C374,2),"pon","wt","śr","czw","pt","sob","ndz"))</f>
        <v/>
      </c>
      <c r="E374">
        <f>IF(C374="","",IF(K374=1,IFERROR(IF(INDEX('Dziennik'!$H$4:$H$1200,MATCH(C374,'Dziennik'!$A$4:$A$1200,0))="","(brak planu)",INDEX('Dziennik'!$H$4:$H$1200,MATCH(C374,'Dziennik'!$A$4:$A$1200,0))),"(dzień poza dziennikiem)"),IFERROR(INDEX($G$4:$G$1000,MATCH(INT(C374)&amp;"#"&amp;(K374-1),$L$4:$L$1000,0))&amp;"","")))</f>
        <v/>
      </c>
      <c r="F374" s="84">
        <f>IF(C374="","",IF(K374=1,IFERROR(INDEX('Dziennik'!$I$4:$I$1200,MATCH(C374,'Dziennik'!$A$4:$A$1200,0)),""),IFERROR(INDEX($H$4:$H$1000,MATCH(INT(C374)&amp;"#"&amp;(K374-1),$L$4:$L$1000,0)),"")))</f>
        <v/>
      </c>
      <c r="H374" s="84" t="n"/>
      <c r="K374">
        <f>IF(C374="","",COUNTIF($C$4:C374,C374))</f>
        <v/>
      </c>
      <c r="L374">
        <f>IF(C374="","",INT(C374)&amp;"#"&amp;K374)</f>
        <v/>
      </c>
      <c r="M374">
        <f>IF(C374="","",YEAR(C374)&amp;"-"&amp;TEXT(MONTH(C374),"00"))</f>
        <v/>
      </c>
    </row>
    <row r="375">
      <c r="A375" s="83" t="n"/>
      <c r="C375" s="83" t="n"/>
      <c r="D375">
        <f>IF(C375="","",CHOOSE(WEEKDAY(C375,2),"pon","wt","śr","czw","pt","sob","ndz"))</f>
        <v/>
      </c>
      <c r="E375">
        <f>IF(C375="","",IF(K375=1,IFERROR(IF(INDEX('Dziennik'!$H$4:$H$1200,MATCH(C375,'Dziennik'!$A$4:$A$1200,0))="","(brak planu)",INDEX('Dziennik'!$H$4:$H$1200,MATCH(C375,'Dziennik'!$A$4:$A$1200,0))),"(dzień poza dziennikiem)"),IFERROR(INDEX($G$4:$G$1000,MATCH(INT(C375)&amp;"#"&amp;(K375-1),$L$4:$L$1000,0))&amp;"","")))</f>
        <v/>
      </c>
      <c r="F375" s="84">
        <f>IF(C375="","",IF(K375=1,IFERROR(INDEX('Dziennik'!$I$4:$I$1200,MATCH(C375,'Dziennik'!$A$4:$A$1200,0)),""),IFERROR(INDEX($H$4:$H$1000,MATCH(INT(C375)&amp;"#"&amp;(K375-1),$L$4:$L$1000,0)),"")))</f>
        <v/>
      </c>
      <c r="H375" s="84" t="n"/>
      <c r="K375">
        <f>IF(C375="","",COUNTIF($C$4:C375,C375))</f>
        <v/>
      </c>
      <c r="L375">
        <f>IF(C375="","",INT(C375)&amp;"#"&amp;K375)</f>
        <v/>
      </c>
      <c r="M375">
        <f>IF(C375="","",YEAR(C375)&amp;"-"&amp;TEXT(MONTH(C375),"00"))</f>
        <v/>
      </c>
    </row>
    <row r="376">
      <c r="A376" s="83" t="n"/>
      <c r="C376" s="83" t="n"/>
      <c r="D376">
        <f>IF(C376="","",CHOOSE(WEEKDAY(C376,2),"pon","wt","śr","czw","pt","sob","ndz"))</f>
        <v/>
      </c>
      <c r="E376">
        <f>IF(C376="","",IF(K376=1,IFERROR(IF(INDEX('Dziennik'!$H$4:$H$1200,MATCH(C376,'Dziennik'!$A$4:$A$1200,0))="","(brak planu)",INDEX('Dziennik'!$H$4:$H$1200,MATCH(C376,'Dziennik'!$A$4:$A$1200,0))),"(dzień poza dziennikiem)"),IFERROR(INDEX($G$4:$G$1000,MATCH(INT(C376)&amp;"#"&amp;(K376-1),$L$4:$L$1000,0))&amp;"","")))</f>
        <v/>
      </c>
      <c r="F376" s="84">
        <f>IF(C376="","",IF(K376=1,IFERROR(INDEX('Dziennik'!$I$4:$I$1200,MATCH(C376,'Dziennik'!$A$4:$A$1200,0)),""),IFERROR(INDEX($H$4:$H$1000,MATCH(INT(C376)&amp;"#"&amp;(K376-1),$L$4:$L$1000,0)),"")))</f>
        <v/>
      </c>
      <c r="H376" s="84" t="n"/>
      <c r="K376">
        <f>IF(C376="","",COUNTIF($C$4:C376,C376))</f>
        <v/>
      </c>
      <c r="L376">
        <f>IF(C376="","",INT(C376)&amp;"#"&amp;K376)</f>
        <v/>
      </c>
      <c r="M376">
        <f>IF(C376="","",YEAR(C376)&amp;"-"&amp;TEXT(MONTH(C376),"00"))</f>
        <v/>
      </c>
    </row>
    <row r="377">
      <c r="A377" s="83" t="n"/>
      <c r="C377" s="83" t="n"/>
      <c r="D377">
        <f>IF(C377="","",CHOOSE(WEEKDAY(C377,2),"pon","wt","śr","czw","pt","sob","ndz"))</f>
        <v/>
      </c>
      <c r="E377">
        <f>IF(C377="","",IF(K377=1,IFERROR(IF(INDEX('Dziennik'!$H$4:$H$1200,MATCH(C377,'Dziennik'!$A$4:$A$1200,0))="","(brak planu)",INDEX('Dziennik'!$H$4:$H$1200,MATCH(C377,'Dziennik'!$A$4:$A$1200,0))),"(dzień poza dziennikiem)"),IFERROR(INDEX($G$4:$G$1000,MATCH(INT(C377)&amp;"#"&amp;(K377-1),$L$4:$L$1000,0))&amp;"","")))</f>
        <v/>
      </c>
      <c r="F377" s="84">
        <f>IF(C377="","",IF(K377=1,IFERROR(INDEX('Dziennik'!$I$4:$I$1200,MATCH(C377,'Dziennik'!$A$4:$A$1200,0)),""),IFERROR(INDEX($H$4:$H$1000,MATCH(INT(C377)&amp;"#"&amp;(K377-1),$L$4:$L$1000,0)),"")))</f>
        <v/>
      </c>
      <c r="H377" s="84" t="n"/>
      <c r="K377">
        <f>IF(C377="","",COUNTIF($C$4:C377,C377))</f>
        <v/>
      </c>
      <c r="L377">
        <f>IF(C377="","",INT(C377)&amp;"#"&amp;K377)</f>
        <v/>
      </c>
      <c r="M377">
        <f>IF(C377="","",YEAR(C377)&amp;"-"&amp;TEXT(MONTH(C377),"00"))</f>
        <v/>
      </c>
    </row>
    <row r="378">
      <c r="A378" s="83" t="n"/>
      <c r="C378" s="83" t="n"/>
      <c r="D378">
        <f>IF(C378="","",CHOOSE(WEEKDAY(C378,2),"pon","wt","śr","czw","pt","sob","ndz"))</f>
        <v/>
      </c>
      <c r="E378">
        <f>IF(C378="","",IF(K378=1,IFERROR(IF(INDEX('Dziennik'!$H$4:$H$1200,MATCH(C378,'Dziennik'!$A$4:$A$1200,0))="","(brak planu)",INDEX('Dziennik'!$H$4:$H$1200,MATCH(C378,'Dziennik'!$A$4:$A$1200,0))),"(dzień poza dziennikiem)"),IFERROR(INDEX($G$4:$G$1000,MATCH(INT(C378)&amp;"#"&amp;(K378-1),$L$4:$L$1000,0))&amp;"","")))</f>
        <v/>
      </c>
      <c r="F378" s="84">
        <f>IF(C378="","",IF(K378=1,IFERROR(INDEX('Dziennik'!$I$4:$I$1200,MATCH(C378,'Dziennik'!$A$4:$A$1200,0)),""),IFERROR(INDEX($H$4:$H$1000,MATCH(INT(C378)&amp;"#"&amp;(K378-1),$L$4:$L$1000,0)),"")))</f>
        <v/>
      </c>
      <c r="H378" s="84" t="n"/>
      <c r="K378">
        <f>IF(C378="","",COUNTIF($C$4:C378,C378))</f>
        <v/>
      </c>
      <c r="L378">
        <f>IF(C378="","",INT(C378)&amp;"#"&amp;K378)</f>
        <v/>
      </c>
      <c r="M378">
        <f>IF(C378="","",YEAR(C378)&amp;"-"&amp;TEXT(MONTH(C378),"00"))</f>
        <v/>
      </c>
    </row>
    <row r="379">
      <c r="A379" s="83" t="n"/>
      <c r="C379" s="83" t="n"/>
      <c r="D379">
        <f>IF(C379="","",CHOOSE(WEEKDAY(C379,2),"pon","wt","śr","czw","pt","sob","ndz"))</f>
        <v/>
      </c>
      <c r="E379">
        <f>IF(C379="","",IF(K379=1,IFERROR(IF(INDEX('Dziennik'!$H$4:$H$1200,MATCH(C379,'Dziennik'!$A$4:$A$1200,0))="","(brak planu)",INDEX('Dziennik'!$H$4:$H$1200,MATCH(C379,'Dziennik'!$A$4:$A$1200,0))),"(dzień poza dziennikiem)"),IFERROR(INDEX($G$4:$G$1000,MATCH(INT(C379)&amp;"#"&amp;(K379-1),$L$4:$L$1000,0))&amp;"","")))</f>
        <v/>
      </c>
      <c r="F379" s="84">
        <f>IF(C379="","",IF(K379=1,IFERROR(INDEX('Dziennik'!$I$4:$I$1200,MATCH(C379,'Dziennik'!$A$4:$A$1200,0)),""),IFERROR(INDEX($H$4:$H$1000,MATCH(INT(C379)&amp;"#"&amp;(K379-1),$L$4:$L$1000,0)),"")))</f>
        <v/>
      </c>
      <c r="H379" s="84" t="n"/>
      <c r="K379">
        <f>IF(C379="","",COUNTIF($C$4:C379,C379))</f>
        <v/>
      </c>
      <c r="L379">
        <f>IF(C379="","",INT(C379)&amp;"#"&amp;K379)</f>
        <v/>
      </c>
      <c r="M379">
        <f>IF(C379="","",YEAR(C379)&amp;"-"&amp;TEXT(MONTH(C379),"00"))</f>
        <v/>
      </c>
    </row>
    <row r="380">
      <c r="A380" s="83" t="n"/>
      <c r="C380" s="83" t="n"/>
      <c r="D380">
        <f>IF(C380="","",CHOOSE(WEEKDAY(C380,2),"pon","wt","śr","czw","pt","sob","ndz"))</f>
        <v/>
      </c>
      <c r="E380">
        <f>IF(C380="","",IF(K380=1,IFERROR(IF(INDEX('Dziennik'!$H$4:$H$1200,MATCH(C380,'Dziennik'!$A$4:$A$1200,0))="","(brak planu)",INDEX('Dziennik'!$H$4:$H$1200,MATCH(C380,'Dziennik'!$A$4:$A$1200,0))),"(dzień poza dziennikiem)"),IFERROR(INDEX($G$4:$G$1000,MATCH(INT(C380)&amp;"#"&amp;(K380-1),$L$4:$L$1000,0))&amp;"","")))</f>
        <v/>
      </c>
      <c r="F380" s="84">
        <f>IF(C380="","",IF(K380=1,IFERROR(INDEX('Dziennik'!$I$4:$I$1200,MATCH(C380,'Dziennik'!$A$4:$A$1200,0)),""),IFERROR(INDEX($H$4:$H$1000,MATCH(INT(C380)&amp;"#"&amp;(K380-1),$L$4:$L$1000,0)),"")))</f>
        <v/>
      </c>
      <c r="H380" s="84" t="n"/>
      <c r="K380">
        <f>IF(C380="","",COUNTIF($C$4:C380,C380))</f>
        <v/>
      </c>
      <c r="L380">
        <f>IF(C380="","",INT(C380)&amp;"#"&amp;K380)</f>
        <v/>
      </c>
      <c r="M380">
        <f>IF(C380="","",YEAR(C380)&amp;"-"&amp;TEXT(MONTH(C380),"00"))</f>
        <v/>
      </c>
    </row>
    <row r="381">
      <c r="A381" s="83" t="n"/>
      <c r="C381" s="83" t="n"/>
      <c r="D381">
        <f>IF(C381="","",CHOOSE(WEEKDAY(C381,2),"pon","wt","śr","czw","pt","sob","ndz"))</f>
        <v/>
      </c>
      <c r="E381">
        <f>IF(C381="","",IF(K381=1,IFERROR(IF(INDEX('Dziennik'!$H$4:$H$1200,MATCH(C381,'Dziennik'!$A$4:$A$1200,0))="","(brak planu)",INDEX('Dziennik'!$H$4:$H$1200,MATCH(C381,'Dziennik'!$A$4:$A$1200,0))),"(dzień poza dziennikiem)"),IFERROR(INDEX($G$4:$G$1000,MATCH(INT(C381)&amp;"#"&amp;(K381-1),$L$4:$L$1000,0))&amp;"","")))</f>
        <v/>
      </c>
      <c r="F381" s="84">
        <f>IF(C381="","",IF(K381=1,IFERROR(INDEX('Dziennik'!$I$4:$I$1200,MATCH(C381,'Dziennik'!$A$4:$A$1200,0)),""),IFERROR(INDEX($H$4:$H$1000,MATCH(INT(C381)&amp;"#"&amp;(K381-1),$L$4:$L$1000,0)),"")))</f>
        <v/>
      </c>
      <c r="H381" s="84" t="n"/>
      <c r="K381">
        <f>IF(C381="","",COUNTIF($C$4:C381,C381))</f>
        <v/>
      </c>
      <c r="L381">
        <f>IF(C381="","",INT(C381)&amp;"#"&amp;K381)</f>
        <v/>
      </c>
      <c r="M381">
        <f>IF(C381="","",YEAR(C381)&amp;"-"&amp;TEXT(MONTH(C381),"00"))</f>
        <v/>
      </c>
    </row>
    <row r="382">
      <c r="A382" s="83" t="n"/>
      <c r="C382" s="83" t="n"/>
      <c r="D382">
        <f>IF(C382="","",CHOOSE(WEEKDAY(C382,2),"pon","wt","śr","czw","pt","sob","ndz"))</f>
        <v/>
      </c>
      <c r="E382">
        <f>IF(C382="","",IF(K382=1,IFERROR(IF(INDEX('Dziennik'!$H$4:$H$1200,MATCH(C382,'Dziennik'!$A$4:$A$1200,0))="","(brak planu)",INDEX('Dziennik'!$H$4:$H$1200,MATCH(C382,'Dziennik'!$A$4:$A$1200,0))),"(dzień poza dziennikiem)"),IFERROR(INDEX($G$4:$G$1000,MATCH(INT(C382)&amp;"#"&amp;(K382-1),$L$4:$L$1000,0))&amp;"","")))</f>
        <v/>
      </c>
      <c r="F382" s="84">
        <f>IF(C382="","",IF(K382=1,IFERROR(INDEX('Dziennik'!$I$4:$I$1200,MATCH(C382,'Dziennik'!$A$4:$A$1200,0)),""),IFERROR(INDEX($H$4:$H$1000,MATCH(INT(C382)&amp;"#"&amp;(K382-1),$L$4:$L$1000,0)),"")))</f>
        <v/>
      </c>
      <c r="H382" s="84" t="n"/>
      <c r="K382">
        <f>IF(C382="","",COUNTIF($C$4:C382,C382))</f>
        <v/>
      </c>
      <c r="L382">
        <f>IF(C382="","",INT(C382)&amp;"#"&amp;K382)</f>
        <v/>
      </c>
      <c r="M382">
        <f>IF(C382="","",YEAR(C382)&amp;"-"&amp;TEXT(MONTH(C382),"00"))</f>
        <v/>
      </c>
    </row>
    <row r="383">
      <c r="A383" s="83" t="n"/>
      <c r="C383" s="83" t="n"/>
      <c r="D383">
        <f>IF(C383="","",CHOOSE(WEEKDAY(C383,2),"pon","wt","śr","czw","pt","sob","ndz"))</f>
        <v/>
      </c>
      <c r="E383">
        <f>IF(C383="","",IF(K383=1,IFERROR(IF(INDEX('Dziennik'!$H$4:$H$1200,MATCH(C383,'Dziennik'!$A$4:$A$1200,0))="","(brak planu)",INDEX('Dziennik'!$H$4:$H$1200,MATCH(C383,'Dziennik'!$A$4:$A$1200,0))),"(dzień poza dziennikiem)"),IFERROR(INDEX($G$4:$G$1000,MATCH(INT(C383)&amp;"#"&amp;(K383-1),$L$4:$L$1000,0))&amp;"","")))</f>
        <v/>
      </c>
      <c r="F383" s="84">
        <f>IF(C383="","",IF(K383=1,IFERROR(INDEX('Dziennik'!$I$4:$I$1200,MATCH(C383,'Dziennik'!$A$4:$A$1200,0)),""),IFERROR(INDEX($H$4:$H$1000,MATCH(INT(C383)&amp;"#"&amp;(K383-1),$L$4:$L$1000,0)),"")))</f>
        <v/>
      </c>
      <c r="H383" s="84" t="n"/>
      <c r="K383">
        <f>IF(C383="","",COUNTIF($C$4:C383,C383))</f>
        <v/>
      </c>
      <c r="L383">
        <f>IF(C383="","",INT(C383)&amp;"#"&amp;K383)</f>
        <v/>
      </c>
      <c r="M383">
        <f>IF(C383="","",YEAR(C383)&amp;"-"&amp;TEXT(MONTH(C383),"00"))</f>
        <v/>
      </c>
    </row>
    <row r="384">
      <c r="A384" s="83" t="n"/>
      <c r="C384" s="83" t="n"/>
      <c r="D384">
        <f>IF(C384="","",CHOOSE(WEEKDAY(C384,2),"pon","wt","śr","czw","pt","sob","ndz"))</f>
        <v/>
      </c>
      <c r="E384">
        <f>IF(C384="","",IF(K384=1,IFERROR(IF(INDEX('Dziennik'!$H$4:$H$1200,MATCH(C384,'Dziennik'!$A$4:$A$1200,0))="","(brak planu)",INDEX('Dziennik'!$H$4:$H$1200,MATCH(C384,'Dziennik'!$A$4:$A$1200,0))),"(dzień poza dziennikiem)"),IFERROR(INDEX($G$4:$G$1000,MATCH(INT(C384)&amp;"#"&amp;(K384-1),$L$4:$L$1000,0))&amp;"","")))</f>
        <v/>
      </c>
      <c r="F384" s="84">
        <f>IF(C384="","",IF(K384=1,IFERROR(INDEX('Dziennik'!$I$4:$I$1200,MATCH(C384,'Dziennik'!$A$4:$A$1200,0)),""),IFERROR(INDEX($H$4:$H$1000,MATCH(INT(C384)&amp;"#"&amp;(K384-1),$L$4:$L$1000,0)),"")))</f>
        <v/>
      </c>
      <c r="H384" s="84" t="n"/>
      <c r="K384">
        <f>IF(C384="","",COUNTIF($C$4:C384,C384))</f>
        <v/>
      </c>
      <c r="L384">
        <f>IF(C384="","",INT(C384)&amp;"#"&amp;K384)</f>
        <v/>
      </c>
      <c r="M384">
        <f>IF(C384="","",YEAR(C384)&amp;"-"&amp;TEXT(MONTH(C384),"00"))</f>
        <v/>
      </c>
    </row>
    <row r="385">
      <c r="A385" s="83" t="n"/>
      <c r="C385" s="83" t="n"/>
      <c r="D385">
        <f>IF(C385="","",CHOOSE(WEEKDAY(C385,2),"pon","wt","śr","czw","pt","sob","ndz"))</f>
        <v/>
      </c>
      <c r="E385">
        <f>IF(C385="","",IF(K385=1,IFERROR(IF(INDEX('Dziennik'!$H$4:$H$1200,MATCH(C385,'Dziennik'!$A$4:$A$1200,0))="","(brak planu)",INDEX('Dziennik'!$H$4:$H$1200,MATCH(C385,'Dziennik'!$A$4:$A$1200,0))),"(dzień poza dziennikiem)"),IFERROR(INDEX($G$4:$G$1000,MATCH(INT(C385)&amp;"#"&amp;(K385-1),$L$4:$L$1000,0))&amp;"","")))</f>
        <v/>
      </c>
      <c r="F385" s="84">
        <f>IF(C385="","",IF(K385=1,IFERROR(INDEX('Dziennik'!$I$4:$I$1200,MATCH(C385,'Dziennik'!$A$4:$A$1200,0)),""),IFERROR(INDEX($H$4:$H$1000,MATCH(INT(C385)&amp;"#"&amp;(K385-1),$L$4:$L$1000,0)),"")))</f>
        <v/>
      </c>
      <c r="H385" s="84" t="n"/>
      <c r="K385">
        <f>IF(C385="","",COUNTIF($C$4:C385,C385))</f>
        <v/>
      </c>
      <c r="L385">
        <f>IF(C385="","",INT(C385)&amp;"#"&amp;K385)</f>
        <v/>
      </c>
      <c r="M385">
        <f>IF(C385="","",YEAR(C385)&amp;"-"&amp;TEXT(MONTH(C385),"00"))</f>
        <v/>
      </c>
    </row>
    <row r="386">
      <c r="A386" s="83" t="n"/>
      <c r="C386" s="83" t="n"/>
      <c r="D386">
        <f>IF(C386="","",CHOOSE(WEEKDAY(C386,2),"pon","wt","śr","czw","pt","sob","ndz"))</f>
        <v/>
      </c>
      <c r="E386">
        <f>IF(C386="","",IF(K386=1,IFERROR(IF(INDEX('Dziennik'!$H$4:$H$1200,MATCH(C386,'Dziennik'!$A$4:$A$1200,0))="","(brak planu)",INDEX('Dziennik'!$H$4:$H$1200,MATCH(C386,'Dziennik'!$A$4:$A$1200,0))),"(dzień poza dziennikiem)"),IFERROR(INDEX($G$4:$G$1000,MATCH(INT(C386)&amp;"#"&amp;(K386-1),$L$4:$L$1000,0))&amp;"","")))</f>
        <v/>
      </c>
      <c r="F386" s="84">
        <f>IF(C386="","",IF(K386=1,IFERROR(INDEX('Dziennik'!$I$4:$I$1200,MATCH(C386,'Dziennik'!$A$4:$A$1200,0)),""),IFERROR(INDEX($H$4:$H$1000,MATCH(INT(C386)&amp;"#"&amp;(K386-1),$L$4:$L$1000,0)),"")))</f>
        <v/>
      </c>
      <c r="H386" s="84" t="n"/>
      <c r="K386">
        <f>IF(C386="","",COUNTIF($C$4:C386,C386))</f>
        <v/>
      </c>
      <c r="L386">
        <f>IF(C386="","",INT(C386)&amp;"#"&amp;K386)</f>
        <v/>
      </c>
      <c r="M386">
        <f>IF(C386="","",YEAR(C386)&amp;"-"&amp;TEXT(MONTH(C386),"00"))</f>
        <v/>
      </c>
    </row>
    <row r="387">
      <c r="A387" s="83" t="n"/>
      <c r="C387" s="83" t="n"/>
      <c r="D387">
        <f>IF(C387="","",CHOOSE(WEEKDAY(C387,2),"pon","wt","śr","czw","pt","sob","ndz"))</f>
        <v/>
      </c>
      <c r="E387">
        <f>IF(C387="","",IF(K387=1,IFERROR(IF(INDEX('Dziennik'!$H$4:$H$1200,MATCH(C387,'Dziennik'!$A$4:$A$1200,0))="","(brak planu)",INDEX('Dziennik'!$H$4:$H$1200,MATCH(C387,'Dziennik'!$A$4:$A$1200,0))),"(dzień poza dziennikiem)"),IFERROR(INDEX($G$4:$G$1000,MATCH(INT(C387)&amp;"#"&amp;(K387-1),$L$4:$L$1000,0))&amp;"","")))</f>
        <v/>
      </c>
      <c r="F387" s="84">
        <f>IF(C387="","",IF(K387=1,IFERROR(INDEX('Dziennik'!$I$4:$I$1200,MATCH(C387,'Dziennik'!$A$4:$A$1200,0)),""),IFERROR(INDEX($H$4:$H$1000,MATCH(INT(C387)&amp;"#"&amp;(K387-1),$L$4:$L$1000,0)),"")))</f>
        <v/>
      </c>
      <c r="H387" s="84" t="n"/>
      <c r="K387">
        <f>IF(C387="","",COUNTIF($C$4:C387,C387))</f>
        <v/>
      </c>
      <c r="L387">
        <f>IF(C387="","",INT(C387)&amp;"#"&amp;K387)</f>
        <v/>
      </c>
      <c r="M387">
        <f>IF(C387="","",YEAR(C387)&amp;"-"&amp;TEXT(MONTH(C387),"00"))</f>
        <v/>
      </c>
    </row>
    <row r="388">
      <c r="A388" s="83" t="n"/>
      <c r="C388" s="83" t="n"/>
      <c r="D388">
        <f>IF(C388="","",CHOOSE(WEEKDAY(C388,2),"pon","wt","śr","czw","pt","sob","ndz"))</f>
        <v/>
      </c>
      <c r="E388">
        <f>IF(C388="","",IF(K388=1,IFERROR(IF(INDEX('Dziennik'!$H$4:$H$1200,MATCH(C388,'Dziennik'!$A$4:$A$1200,0))="","(brak planu)",INDEX('Dziennik'!$H$4:$H$1200,MATCH(C388,'Dziennik'!$A$4:$A$1200,0))),"(dzień poza dziennikiem)"),IFERROR(INDEX($G$4:$G$1000,MATCH(INT(C388)&amp;"#"&amp;(K388-1),$L$4:$L$1000,0))&amp;"","")))</f>
        <v/>
      </c>
      <c r="F388" s="84">
        <f>IF(C388="","",IF(K388=1,IFERROR(INDEX('Dziennik'!$I$4:$I$1200,MATCH(C388,'Dziennik'!$A$4:$A$1200,0)),""),IFERROR(INDEX($H$4:$H$1000,MATCH(INT(C388)&amp;"#"&amp;(K388-1),$L$4:$L$1000,0)),"")))</f>
        <v/>
      </c>
      <c r="H388" s="84" t="n"/>
      <c r="K388">
        <f>IF(C388="","",COUNTIF($C$4:C388,C388))</f>
        <v/>
      </c>
      <c r="L388">
        <f>IF(C388="","",INT(C388)&amp;"#"&amp;K388)</f>
        <v/>
      </c>
      <c r="M388">
        <f>IF(C388="","",YEAR(C388)&amp;"-"&amp;TEXT(MONTH(C388),"00"))</f>
        <v/>
      </c>
    </row>
    <row r="389">
      <c r="A389" s="83" t="n"/>
      <c r="C389" s="83" t="n"/>
      <c r="D389">
        <f>IF(C389="","",CHOOSE(WEEKDAY(C389,2),"pon","wt","śr","czw","pt","sob","ndz"))</f>
        <v/>
      </c>
      <c r="E389">
        <f>IF(C389="","",IF(K389=1,IFERROR(IF(INDEX('Dziennik'!$H$4:$H$1200,MATCH(C389,'Dziennik'!$A$4:$A$1200,0))="","(brak planu)",INDEX('Dziennik'!$H$4:$H$1200,MATCH(C389,'Dziennik'!$A$4:$A$1200,0))),"(dzień poza dziennikiem)"),IFERROR(INDEX($G$4:$G$1000,MATCH(INT(C389)&amp;"#"&amp;(K389-1),$L$4:$L$1000,0))&amp;"","")))</f>
        <v/>
      </c>
      <c r="F389" s="84">
        <f>IF(C389="","",IF(K389=1,IFERROR(INDEX('Dziennik'!$I$4:$I$1200,MATCH(C389,'Dziennik'!$A$4:$A$1200,0)),""),IFERROR(INDEX($H$4:$H$1000,MATCH(INT(C389)&amp;"#"&amp;(K389-1),$L$4:$L$1000,0)),"")))</f>
        <v/>
      </c>
      <c r="H389" s="84" t="n"/>
      <c r="K389">
        <f>IF(C389="","",COUNTIF($C$4:C389,C389))</f>
        <v/>
      </c>
      <c r="L389">
        <f>IF(C389="","",INT(C389)&amp;"#"&amp;K389)</f>
        <v/>
      </c>
      <c r="M389">
        <f>IF(C389="","",YEAR(C389)&amp;"-"&amp;TEXT(MONTH(C389),"00"))</f>
        <v/>
      </c>
    </row>
    <row r="390">
      <c r="A390" s="83" t="n"/>
      <c r="C390" s="83" t="n"/>
      <c r="D390">
        <f>IF(C390="","",CHOOSE(WEEKDAY(C390,2),"pon","wt","śr","czw","pt","sob","ndz"))</f>
        <v/>
      </c>
      <c r="E390">
        <f>IF(C390="","",IF(K390=1,IFERROR(IF(INDEX('Dziennik'!$H$4:$H$1200,MATCH(C390,'Dziennik'!$A$4:$A$1200,0))="","(brak planu)",INDEX('Dziennik'!$H$4:$H$1200,MATCH(C390,'Dziennik'!$A$4:$A$1200,0))),"(dzień poza dziennikiem)"),IFERROR(INDEX($G$4:$G$1000,MATCH(INT(C390)&amp;"#"&amp;(K390-1),$L$4:$L$1000,0))&amp;"","")))</f>
        <v/>
      </c>
      <c r="F390" s="84">
        <f>IF(C390="","",IF(K390=1,IFERROR(INDEX('Dziennik'!$I$4:$I$1200,MATCH(C390,'Dziennik'!$A$4:$A$1200,0)),""),IFERROR(INDEX($H$4:$H$1000,MATCH(INT(C390)&amp;"#"&amp;(K390-1),$L$4:$L$1000,0)),"")))</f>
        <v/>
      </c>
      <c r="H390" s="84" t="n"/>
      <c r="K390">
        <f>IF(C390="","",COUNTIF($C$4:C390,C390))</f>
        <v/>
      </c>
      <c r="L390">
        <f>IF(C390="","",INT(C390)&amp;"#"&amp;K390)</f>
        <v/>
      </c>
      <c r="M390">
        <f>IF(C390="","",YEAR(C390)&amp;"-"&amp;TEXT(MONTH(C390),"00"))</f>
        <v/>
      </c>
    </row>
    <row r="391">
      <c r="A391" s="83" t="n"/>
      <c r="C391" s="83" t="n"/>
      <c r="D391">
        <f>IF(C391="","",CHOOSE(WEEKDAY(C391,2),"pon","wt","śr","czw","pt","sob","ndz"))</f>
        <v/>
      </c>
      <c r="E391">
        <f>IF(C391="","",IF(K391=1,IFERROR(IF(INDEX('Dziennik'!$H$4:$H$1200,MATCH(C391,'Dziennik'!$A$4:$A$1200,0))="","(brak planu)",INDEX('Dziennik'!$H$4:$H$1200,MATCH(C391,'Dziennik'!$A$4:$A$1200,0))),"(dzień poza dziennikiem)"),IFERROR(INDEX($G$4:$G$1000,MATCH(INT(C391)&amp;"#"&amp;(K391-1),$L$4:$L$1000,0))&amp;"","")))</f>
        <v/>
      </c>
      <c r="F391" s="84">
        <f>IF(C391="","",IF(K391=1,IFERROR(INDEX('Dziennik'!$I$4:$I$1200,MATCH(C391,'Dziennik'!$A$4:$A$1200,0)),""),IFERROR(INDEX($H$4:$H$1000,MATCH(INT(C391)&amp;"#"&amp;(K391-1),$L$4:$L$1000,0)),"")))</f>
        <v/>
      </c>
      <c r="H391" s="84" t="n"/>
      <c r="K391">
        <f>IF(C391="","",COUNTIF($C$4:C391,C391))</f>
        <v/>
      </c>
      <c r="L391">
        <f>IF(C391="","",INT(C391)&amp;"#"&amp;K391)</f>
        <v/>
      </c>
      <c r="M391">
        <f>IF(C391="","",YEAR(C391)&amp;"-"&amp;TEXT(MONTH(C391),"00"))</f>
        <v/>
      </c>
    </row>
    <row r="392">
      <c r="A392" s="83" t="n"/>
      <c r="C392" s="83" t="n"/>
      <c r="D392">
        <f>IF(C392="","",CHOOSE(WEEKDAY(C392,2),"pon","wt","śr","czw","pt","sob","ndz"))</f>
        <v/>
      </c>
      <c r="E392">
        <f>IF(C392="","",IF(K392=1,IFERROR(IF(INDEX('Dziennik'!$H$4:$H$1200,MATCH(C392,'Dziennik'!$A$4:$A$1200,0))="","(brak planu)",INDEX('Dziennik'!$H$4:$H$1200,MATCH(C392,'Dziennik'!$A$4:$A$1200,0))),"(dzień poza dziennikiem)"),IFERROR(INDEX($G$4:$G$1000,MATCH(INT(C392)&amp;"#"&amp;(K392-1),$L$4:$L$1000,0))&amp;"","")))</f>
        <v/>
      </c>
      <c r="F392" s="84">
        <f>IF(C392="","",IF(K392=1,IFERROR(INDEX('Dziennik'!$I$4:$I$1200,MATCH(C392,'Dziennik'!$A$4:$A$1200,0)),""),IFERROR(INDEX($H$4:$H$1000,MATCH(INT(C392)&amp;"#"&amp;(K392-1),$L$4:$L$1000,0)),"")))</f>
        <v/>
      </c>
      <c r="H392" s="84" t="n"/>
      <c r="K392">
        <f>IF(C392="","",COUNTIF($C$4:C392,C392))</f>
        <v/>
      </c>
      <c r="L392">
        <f>IF(C392="","",INT(C392)&amp;"#"&amp;K392)</f>
        <v/>
      </c>
      <c r="M392">
        <f>IF(C392="","",YEAR(C392)&amp;"-"&amp;TEXT(MONTH(C392),"00"))</f>
        <v/>
      </c>
    </row>
    <row r="393">
      <c r="A393" s="83" t="n"/>
      <c r="C393" s="83" t="n"/>
      <c r="D393">
        <f>IF(C393="","",CHOOSE(WEEKDAY(C393,2),"pon","wt","śr","czw","pt","sob","ndz"))</f>
        <v/>
      </c>
      <c r="E393">
        <f>IF(C393="","",IF(K393=1,IFERROR(IF(INDEX('Dziennik'!$H$4:$H$1200,MATCH(C393,'Dziennik'!$A$4:$A$1200,0))="","(brak planu)",INDEX('Dziennik'!$H$4:$H$1200,MATCH(C393,'Dziennik'!$A$4:$A$1200,0))),"(dzień poza dziennikiem)"),IFERROR(INDEX($G$4:$G$1000,MATCH(INT(C393)&amp;"#"&amp;(K393-1),$L$4:$L$1000,0))&amp;"","")))</f>
        <v/>
      </c>
      <c r="F393" s="84">
        <f>IF(C393="","",IF(K393=1,IFERROR(INDEX('Dziennik'!$I$4:$I$1200,MATCH(C393,'Dziennik'!$A$4:$A$1200,0)),""),IFERROR(INDEX($H$4:$H$1000,MATCH(INT(C393)&amp;"#"&amp;(K393-1),$L$4:$L$1000,0)),"")))</f>
        <v/>
      </c>
      <c r="H393" s="84" t="n"/>
      <c r="K393">
        <f>IF(C393="","",COUNTIF($C$4:C393,C393))</f>
        <v/>
      </c>
      <c r="L393">
        <f>IF(C393="","",INT(C393)&amp;"#"&amp;K393)</f>
        <v/>
      </c>
      <c r="M393">
        <f>IF(C393="","",YEAR(C393)&amp;"-"&amp;TEXT(MONTH(C393),"00"))</f>
        <v/>
      </c>
    </row>
    <row r="394">
      <c r="A394" s="83" t="n"/>
      <c r="C394" s="83" t="n"/>
      <c r="D394">
        <f>IF(C394="","",CHOOSE(WEEKDAY(C394,2),"pon","wt","śr","czw","pt","sob","ndz"))</f>
        <v/>
      </c>
      <c r="E394">
        <f>IF(C394="","",IF(K394=1,IFERROR(IF(INDEX('Dziennik'!$H$4:$H$1200,MATCH(C394,'Dziennik'!$A$4:$A$1200,0))="","(brak planu)",INDEX('Dziennik'!$H$4:$H$1200,MATCH(C394,'Dziennik'!$A$4:$A$1200,0))),"(dzień poza dziennikiem)"),IFERROR(INDEX($G$4:$G$1000,MATCH(INT(C394)&amp;"#"&amp;(K394-1),$L$4:$L$1000,0))&amp;"","")))</f>
        <v/>
      </c>
      <c r="F394" s="84">
        <f>IF(C394="","",IF(K394=1,IFERROR(INDEX('Dziennik'!$I$4:$I$1200,MATCH(C394,'Dziennik'!$A$4:$A$1200,0)),""),IFERROR(INDEX($H$4:$H$1000,MATCH(INT(C394)&amp;"#"&amp;(K394-1),$L$4:$L$1000,0)),"")))</f>
        <v/>
      </c>
      <c r="H394" s="84" t="n"/>
      <c r="K394">
        <f>IF(C394="","",COUNTIF($C$4:C394,C394))</f>
        <v/>
      </c>
      <c r="L394">
        <f>IF(C394="","",INT(C394)&amp;"#"&amp;K394)</f>
        <v/>
      </c>
      <c r="M394">
        <f>IF(C394="","",YEAR(C394)&amp;"-"&amp;TEXT(MONTH(C394),"00"))</f>
        <v/>
      </c>
    </row>
    <row r="395">
      <c r="A395" s="83" t="n"/>
      <c r="C395" s="83" t="n"/>
      <c r="D395">
        <f>IF(C395="","",CHOOSE(WEEKDAY(C395,2),"pon","wt","śr","czw","pt","sob","ndz"))</f>
        <v/>
      </c>
      <c r="E395">
        <f>IF(C395="","",IF(K395=1,IFERROR(IF(INDEX('Dziennik'!$H$4:$H$1200,MATCH(C395,'Dziennik'!$A$4:$A$1200,0))="","(brak planu)",INDEX('Dziennik'!$H$4:$H$1200,MATCH(C395,'Dziennik'!$A$4:$A$1200,0))),"(dzień poza dziennikiem)"),IFERROR(INDEX($G$4:$G$1000,MATCH(INT(C395)&amp;"#"&amp;(K395-1),$L$4:$L$1000,0))&amp;"","")))</f>
        <v/>
      </c>
      <c r="F395" s="84">
        <f>IF(C395="","",IF(K395=1,IFERROR(INDEX('Dziennik'!$I$4:$I$1200,MATCH(C395,'Dziennik'!$A$4:$A$1200,0)),""),IFERROR(INDEX($H$4:$H$1000,MATCH(INT(C395)&amp;"#"&amp;(K395-1),$L$4:$L$1000,0)),"")))</f>
        <v/>
      </c>
      <c r="H395" s="84" t="n"/>
      <c r="K395">
        <f>IF(C395="","",COUNTIF($C$4:C395,C395))</f>
        <v/>
      </c>
      <c r="L395">
        <f>IF(C395="","",INT(C395)&amp;"#"&amp;K395)</f>
        <v/>
      </c>
      <c r="M395">
        <f>IF(C395="","",YEAR(C395)&amp;"-"&amp;TEXT(MONTH(C395),"00"))</f>
        <v/>
      </c>
    </row>
    <row r="396">
      <c r="A396" s="83" t="n"/>
      <c r="C396" s="83" t="n"/>
      <c r="D396">
        <f>IF(C396="","",CHOOSE(WEEKDAY(C396,2),"pon","wt","śr","czw","pt","sob","ndz"))</f>
        <v/>
      </c>
      <c r="E396">
        <f>IF(C396="","",IF(K396=1,IFERROR(IF(INDEX('Dziennik'!$H$4:$H$1200,MATCH(C396,'Dziennik'!$A$4:$A$1200,0))="","(brak planu)",INDEX('Dziennik'!$H$4:$H$1200,MATCH(C396,'Dziennik'!$A$4:$A$1200,0))),"(dzień poza dziennikiem)"),IFERROR(INDEX($G$4:$G$1000,MATCH(INT(C396)&amp;"#"&amp;(K396-1),$L$4:$L$1000,0))&amp;"","")))</f>
        <v/>
      </c>
      <c r="F396" s="84">
        <f>IF(C396="","",IF(K396=1,IFERROR(INDEX('Dziennik'!$I$4:$I$1200,MATCH(C396,'Dziennik'!$A$4:$A$1200,0)),""),IFERROR(INDEX($H$4:$H$1000,MATCH(INT(C396)&amp;"#"&amp;(K396-1),$L$4:$L$1000,0)),"")))</f>
        <v/>
      </c>
      <c r="H396" s="84" t="n"/>
      <c r="K396">
        <f>IF(C396="","",COUNTIF($C$4:C396,C396))</f>
        <v/>
      </c>
      <c r="L396">
        <f>IF(C396="","",INT(C396)&amp;"#"&amp;K396)</f>
        <v/>
      </c>
      <c r="M396">
        <f>IF(C396="","",YEAR(C396)&amp;"-"&amp;TEXT(MONTH(C396),"00"))</f>
        <v/>
      </c>
    </row>
    <row r="397">
      <c r="A397" s="83" t="n"/>
      <c r="C397" s="83" t="n"/>
      <c r="D397">
        <f>IF(C397="","",CHOOSE(WEEKDAY(C397,2),"pon","wt","śr","czw","pt","sob","ndz"))</f>
        <v/>
      </c>
      <c r="E397">
        <f>IF(C397="","",IF(K397=1,IFERROR(IF(INDEX('Dziennik'!$H$4:$H$1200,MATCH(C397,'Dziennik'!$A$4:$A$1200,0))="","(brak planu)",INDEX('Dziennik'!$H$4:$H$1200,MATCH(C397,'Dziennik'!$A$4:$A$1200,0))),"(dzień poza dziennikiem)"),IFERROR(INDEX($G$4:$G$1000,MATCH(INT(C397)&amp;"#"&amp;(K397-1),$L$4:$L$1000,0))&amp;"","")))</f>
        <v/>
      </c>
      <c r="F397" s="84">
        <f>IF(C397="","",IF(K397=1,IFERROR(INDEX('Dziennik'!$I$4:$I$1200,MATCH(C397,'Dziennik'!$A$4:$A$1200,0)),""),IFERROR(INDEX($H$4:$H$1000,MATCH(INT(C397)&amp;"#"&amp;(K397-1),$L$4:$L$1000,0)),"")))</f>
        <v/>
      </c>
      <c r="H397" s="84" t="n"/>
      <c r="K397">
        <f>IF(C397="","",COUNTIF($C$4:C397,C397))</f>
        <v/>
      </c>
      <c r="L397">
        <f>IF(C397="","",INT(C397)&amp;"#"&amp;K397)</f>
        <v/>
      </c>
      <c r="M397">
        <f>IF(C397="","",YEAR(C397)&amp;"-"&amp;TEXT(MONTH(C397),"00"))</f>
        <v/>
      </c>
    </row>
    <row r="398">
      <c r="A398" s="83" t="n"/>
      <c r="C398" s="83" t="n"/>
      <c r="D398">
        <f>IF(C398="","",CHOOSE(WEEKDAY(C398,2),"pon","wt","śr","czw","pt","sob","ndz"))</f>
        <v/>
      </c>
      <c r="E398">
        <f>IF(C398="","",IF(K398=1,IFERROR(IF(INDEX('Dziennik'!$H$4:$H$1200,MATCH(C398,'Dziennik'!$A$4:$A$1200,0))="","(brak planu)",INDEX('Dziennik'!$H$4:$H$1200,MATCH(C398,'Dziennik'!$A$4:$A$1200,0))),"(dzień poza dziennikiem)"),IFERROR(INDEX($G$4:$G$1000,MATCH(INT(C398)&amp;"#"&amp;(K398-1),$L$4:$L$1000,0))&amp;"","")))</f>
        <v/>
      </c>
      <c r="F398" s="84">
        <f>IF(C398="","",IF(K398=1,IFERROR(INDEX('Dziennik'!$I$4:$I$1200,MATCH(C398,'Dziennik'!$A$4:$A$1200,0)),""),IFERROR(INDEX($H$4:$H$1000,MATCH(INT(C398)&amp;"#"&amp;(K398-1),$L$4:$L$1000,0)),"")))</f>
        <v/>
      </c>
      <c r="H398" s="84" t="n"/>
      <c r="K398">
        <f>IF(C398="","",COUNTIF($C$4:C398,C398))</f>
        <v/>
      </c>
      <c r="L398">
        <f>IF(C398="","",INT(C398)&amp;"#"&amp;K398)</f>
        <v/>
      </c>
      <c r="M398">
        <f>IF(C398="","",YEAR(C398)&amp;"-"&amp;TEXT(MONTH(C398),"00"))</f>
        <v/>
      </c>
    </row>
    <row r="399">
      <c r="A399" s="83" t="n"/>
      <c r="C399" s="83" t="n"/>
      <c r="D399">
        <f>IF(C399="","",CHOOSE(WEEKDAY(C399,2),"pon","wt","śr","czw","pt","sob","ndz"))</f>
        <v/>
      </c>
      <c r="E399">
        <f>IF(C399="","",IF(K399=1,IFERROR(IF(INDEX('Dziennik'!$H$4:$H$1200,MATCH(C399,'Dziennik'!$A$4:$A$1200,0))="","(brak planu)",INDEX('Dziennik'!$H$4:$H$1200,MATCH(C399,'Dziennik'!$A$4:$A$1200,0))),"(dzień poza dziennikiem)"),IFERROR(INDEX($G$4:$G$1000,MATCH(INT(C399)&amp;"#"&amp;(K399-1),$L$4:$L$1000,0))&amp;"","")))</f>
        <v/>
      </c>
      <c r="F399" s="84">
        <f>IF(C399="","",IF(K399=1,IFERROR(INDEX('Dziennik'!$I$4:$I$1200,MATCH(C399,'Dziennik'!$A$4:$A$1200,0)),""),IFERROR(INDEX($H$4:$H$1000,MATCH(INT(C399)&amp;"#"&amp;(K399-1),$L$4:$L$1000,0)),"")))</f>
        <v/>
      </c>
      <c r="H399" s="84" t="n"/>
      <c r="K399">
        <f>IF(C399="","",COUNTIF($C$4:C399,C399))</f>
        <v/>
      </c>
      <c r="L399">
        <f>IF(C399="","",INT(C399)&amp;"#"&amp;K399)</f>
        <v/>
      </c>
      <c r="M399">
        <f>IF(C399="","",YEAR(C399)&amp;"-"&amp;TEXT(MONTH(C399),"00"))</f>
        <v/>
      </c>
    </row>
    <row r="400">
      <c r="A400" s="83" t="n"/>
      <c r="C400" s="83" t="n"/>
      <c r="D400">
        <f>IF(C400="","",CHOOSE(WEEKDAY(C400,2),"pon","wt","śr","czw","pt","sob","ndz"))</f>
        <v/>
      </c>
      <c r="E400">
        <f>IF(C400="","",IF(K400=1,IFERROR(IF(INDEX('Dziennik'!$H$4:$H$1200,MATCH(C400,'Dziennik'!$A$4:$A$1200,0))="","(brak planu)",INDEX('Dziennik'!$H$4:$H$1200,MATCH(C400,'Dziennik'!$A$4:$A$1200,0))),"(dzień poza dziennikiem)"),IFERROR(INDEX($G$4:$G$1000,MATCH(INT(C400)&amp;"#"&amp;(K400-1),$L$4:$L$1000,0))&amp;"","")))</f>
        <v/>
      </c>
      <c r="F400" s="84">
        <f>IF(C400="","",IF(K400=1,IFERROR(INDEX('Dziennik'!$I$4:$I$1200,MATCH(C400,'Dziennik'!$A$4:$A$1200,0)),""),IFERROR(INDEX($H$4:$H$1000,MATCH(INT(C400)&amp;"#"&amp;(K400-1),$L$4:$L$1000,0)),"")))</f>
        <v/>
      </c>
      <c r="H400" s="84" t="n"/>
      <c r="K400">
        <f>IF(C400="","",COUNTIF($C$4:C400,C400))</f>
        <v/>
      </c>
      <c r="L400">
        <f>IF(C400="","",INT(C400)&amp;"#"&amp;K400)</f>
        <v/>
      </c>
      <c r="M400">
        <f>IF(C400="","",YEAR(C400)&amp;"-"&amp;TEXT(MONTH(C400),"00"))</f>
        <v/>
      </c>
    </row>
    <row r="401">
      <c r="A401" s="83" t="n"/>
      <c r="C401" s="83" t="n"/>
      <c r="D401">
        <f>IF(C401="","",CHOOSE(WEEKDAY(C401,2),"pon","wt","śr","czw","pt","sob","ndz"))</f>
        <v/>
      </c>
      <c r="E401">
        <f>IF(C401="","",IF(K401=1,IFERROR(IF(INDEX('Dziennik'!$H$4:$H$1200,MATCH(C401,'Dziennik'!$A$4:$A$1200,0))="","(brak planu)",INDEX('Dziennik'!$H$4:$H$1200,MATCH(C401,'Dziennik'!$A$4:$A$1200,0))),"(dzień poza dziennikiem)"),IFERROR(INDEX($G$4:$G$1000,MATCH(INT(C401)&amp;"#"&amp;(K401-1),$L$4:$L$1000,0))&amp;"","")))</f>
        <v/>
      </c>
      <c r="F401" s="84">
        <f>IF(C401="","",IF(K401=1,IFERROR(INDEX('Dziennik'!$I$4:$I$1200,MATCH(C401,'Dziennik'!$A$4:$A$1200,0)),""),IFERROR(INDEX($H$4:$H$1000,MATCH(INT(C401)&amp;"#"&amp;(K401-1),$L$4:$L$1000,0)),"")))</f>
        <v/>
      </c>
      <c r="H401" s="84" t="n"/>
      <c r="K401">
        <f>IF(C401="","",COUNTIF($C$4:C401,C401))</f>
        <v/>
      </c>
      <c r="L401">
        <f>IF(C401="","",INT(C401)&amp;"#"&amp;K401)</f>
        <v/>
      </c>
      <c r="M401">
        <f>IF(C401="","",YEAR(C401)&amp;"-"&amp;TEXT(MONTH(C401),"00"))</f>
        <v/>
      </c>
    </row>
    <row r="402">
      <c r="A402" s="83" t="n"/>
      <c r="C402" s="83" t="n"/>
      <c r="D402">
        <f>IF(C402="","",CHOOSE(WEEKDAY(C402,2),"pon","wt","śr","czw","pt","sob","ndz"))</f>
        <v/>
      </c>
      <c r="E402">
        <f>IF(C402="","",IF(K402=1,IFERROR(IF(INDEX('Dziennik'!$H$4:$H$1200,MATCH(C402,'Dziennik'!$A$4:$A$1200,0))="","(brak planu)",INDEX('Dziennik'!$H$4:$H$1200,MATCH(C402,'Dziennik'!$A$4:$A$1200,0))),"(dzień poza dziennikiem)"),IFERROR(INDEX($G$4:$G$1000,MATCH(INT(C402)&amp;"#"&amp;(K402-1),$L$4:$L$1000,0))&amp;"","")))</f>
        <v/>
      </c>
      <c r="F402" s="84">
        <f>IF(C402="","",IF(K402=1,IFERROR(INDEX('Dziennik'!$I$4:$I$1200,MATCH(C402,'Dziennik'!$A$4:$A$1200,0)),""),IFERROR(INDEX($H$4:$H$1000,MATCH(INT(C402)&amp;"#"&amp;(K402-1),$L$4:$L$1000,0)),"")))</f>
        <v/>
      </c>
      <c r="H402" s="84" t="n"/>
      <c r="K402">
        <f>IF(C402="","",COUNTIF($C$4:C402,C402))</f>
        <v/>
      </c>
      <c r="L402">
        <f>IF(C402="","",INT(C402)&amp;"#"&amp;K402)</f>
        <v/>
      </c>
      <c r="M402">
        <f>IF(C402="","",YEAR(C402)&amp;"-"&amp;TEXT(MONTH(C402),"00"))</f>
        <v/>
      </c>
    </row>
    <row r="403">
      <c r="A403" s="83" t="n"/>
      <c r="C403" s="83" t="n"/>
      <c r="D403">
        <f>IF(C403="","",CHOOSE(WEEKDAY(C403,2),"pon","wt","śr","czw","pt","sob","ndz"))</f>
        <v/>
      </c>
      <c r="E403">
        <f>IF(C403="","",IF(K403=1,IFERROR(IF(INDEX('Dziennik'!$H$4:$H$1200,MATCH(C403,'Dziennik'!$A$4:$A$1200,0))="","(brak planu)",INDEX('Dziennik'!$H$4:$H$1200,MATCH(C403,'Dziennik'!$A$4:$A$1200,0))),"(dzień poza dziennikiem)"),IFERROR(INDEX($G$4:$G$1000,MATCH(INT(C403)&amp;"#"&amp;(K403-1),$L$4:$L$1000,0))&amp;"","")))</f>
        <v/>
      </c>
      <c r="F403" s="84">
        <f>IF(C403="","",IF(K403=1,IFERROR(INDEX('Dziennik'!$I$4:$I$1200,MATCH(C403,'Dziennik'!$A$4:$A$1200,0)),""),IFERROR(INDEX($H$4:$H$1000,MATCH(INT(C403)&amp;"#"&amp;(K403-1),$L$4:$L$1000,0)),"")))</f>
        <v/>
      </c>
      <c r="H403" s="84" t="n"/>
      <c r="K403">
        <f>IF(C403="","",COUNTIF($C$4:C403,C403))</f>
        <v/>
      </c>
      <c r="L403">
        <f>IF(C403="","",INT(C403)&amp;"#"&amp;K403)</f>
        <v/>
      </c>
      <c r="M403">
        <f>IF(C403="","",YEAR(C403)&amp;"-"&amp;TEXT(MONTH(C403),"00"))</f>
        <v/>
      </c>
    </row>
    <row r="404">
      <c r="A404" s="83" t="n"/>
      <c r="C404" s="83" t="n"/>
      <c r="D404">
        <f>IF(C404="","",CHOOSE(WEEKDAY(C404,2),"pon","wt","śr","czw","pt","sob","ndz"))</f>
        <v/>
      </c>
      <c r="E404">
        <f>IF(C404="","",IF(K404=1,IFERROR(IF(INDEX('Dziennik'!$H$4:$H$1200,MATCH(C404,'Dziennik'!$A$4:$A$1200,0))="","(brak planu)",INDEX('Dziennik'!$H$4:$H$1200,MATCH(C404,'Dziennik'!$A$4:$A$1200,0))),"(dzień poza dziennikiem)"),IFERROR(INDEX($G$4:$G$1000,MATCH(INT(C404)&amp;"#"&amp;(K404-1),$L$4:$L$1000,0))&amp;"","")))</f>
        <v/>
      </c>
      <c r="F404" s="84">
        <f>IF(C404="","",IF(K404=1,IFERROR(INDEX('Dziennik'!$I$4:$I$1200,MATCH(C404,'Dziennik'!$A$4:$A$1200,0)),""),IFERROR(INDEX($H$4:$H$1000,MATCH(INT(C404)&amp;"#"&amp;(K404-1),$L$4:$L$1000,0)),"")))</f>
        <v/>
      </c>
      <c r="H404" s="84" t="n"/>
      <c r="K404">
        <f>IF(C404="","",COUNTIF($C$4:C404,C404))</f>
        <v/>
      </c>
      <c r="L404">
        <f>IF(C404="","",INT(C404)&amp;"#"&amp;K404)</f>
        <v/>
      </c>
      <c r="M404">
        <f>IF(C404="","",YEAR(C404)&amp;"-"&amp;TEXT(MONTH(C404),"00"))</f>
        <v/>
      </c>
    </row>
    <row r="405">
      <c r="A405" s="83" t="n"/>
      <c r="C405" s="83" t="n"/>
      <c r="D405">
        <f>IF(C405="","",CHOOSE(WEEKDAY(C405,2),"pon","wt","śr","czw","pt","sob","ndz"))</f>
        <v/>
      </c>
      <c r="E405">
        <f>IF(C405="","",IF(K405=1,IFERROR(IF(INDEX('Dziennik'!$H$4:$H$1200,MATCH(C405,'Dziennik'!$A$4:$A$1200,0))="","(brak planu)",INDEX('Dziennik'!$H$4:$H$1200,MATCH(C405,'Dziennik'!$A$4:$A$1200,0))),"(dzień poza dziennikiem)"),IFERROR(INDEX($G$4:$G$1000,MATCH(INT(C405)&amp;"#"&amp;(K405-1),$L$4:$L$1000,0))&amp;"","")))</f>
        <v/>
      </c>
      <c r="F405" s="84">
        <f>IF(C405="","",IF(K405=1,IFERROR(INDEX('Dziennik'!$I$4:$I$1200,MATCH(C405,'Dziennik'!$A$4:$A$1200,0)),""),IFERROR(INDEX($H$4:$H$1000,MATCH(INT(C405)&amp;"#"&amp;(K405-1),$L$4:$L$1000,0)),"")))</f>
        <v/>
      </c>
      <c r="H405" s="84" t="n"/>
      <c r="K405">
        <f>IF(C405="","",COUNTIF($C$4:C405,C405))</f>
        <v/>
      </c>
      <c r="L405">
        <f>IF(C405="","",INT(C405)&amp;"#"&amp;K405)</f>
        <v/>
      </c>
      <c r="M405">
        <f>IF(C405="","",YEAR(C405)&amp;"-"&amp;TEXT(MONTH(C405),"00"))</f>
        <v/>
      </c>
    </row>
    <row r="406">
      <c r="A406" s="83" t="n"/>
      <c r="C406" s="83" t="n"/>
      <c r="D406">
        <f>IF(C406="","",CHOOSE(WEEKDAY(C406,2),"pon","wt","śr","czw","pt","sob","ndz"))</f>
        <v/>
      </c>
      <c r="E406">
        <f>IF(C406="","",IF(K406=1,IFERROR(IF(INDEX('Dziennik'!$H$4:$H$1200,MATCH(C406,'Dziennik'!$A$4:$A$1200,0))="","(brak planu)",INDEX('Dziennik'!$H$4:$H$1200,MATCH(C406,'Dziennik'!$A$4:$A$1200,0))),"(dzień poza dziennikiem)"),IFERROR(INDEX($G$4:$G$1000,MATCH(INT(C406)&amp;"#"&amp;(K406-1),$L$4:$L$1000,0))&amp;"","")))</f>
        <v/>
      </c>
      <c r="F406" s="84">
        <f>IF(C406="","",IF(K406=1,IFERROR(INDEX('Dziennik'!$I$4:$I$1200,MATCH(C406,'Dziennik'!$A$4:$A$1200,0)),""),IFERROR(INDEX($H$4:$H$1000,MATCH(INT(C406)&amp;"#"&amp;(K406-1),$L$4:$L$1000,0)),"")))</f>
        <v/>
      </c>
      <c r="H406" s="84" t="n"/>
      <c r="K406">
        <f>IF(C406="","",COUNTIF($C$4:C406,C406))</f>
        <v/>
      </c>
      <c r="L406">
        <f>IF(C406="","",INT(C406)&amp;"#"&amp;K406)</f>
        <v/>
      </c>
      <c r="M406">
        <f>IF(C406="","",YEAR(C406)&amp;"-"&amp;TEXT(MONTH(C406),"00"))</f>
        <v/>
      </c>
    </row>
    <row r="407">
      <c r="A407" s="83" t="n"/>
      <c r="C407" s="83" t="n"/>
      <c r="D407">
        <f>IF(C407="","",CHOOSE(WEEKDAY(C407,2),"pon","wt","śr","czw","pt","sob","ndz"))</f>
        <v/>
      </c>
      <c r="E407">
        <f>IF(C407="","",IF(K407=1,IFERROR(IF(INDEX('Dziennik'!$H$4:$H$1200,MATCH(C407,'Dziennik'!$A$4:$A$1200,0))="","(brak planu)",INDEX('Dziennik'!$H$4:$H$1200,MATCH(C407,'Dziennik'!$A$4:$A$1200,0))),"(dzień poza dziennikiem)"),IFERROR(INDEX($G$4:$G$1000,MATCH(INT(C407)&amp;"#"&amp;(K407-1),$L$4:$L$1000,0))&amp;"","")))</f>
        <v/>
      </c>
      <c r="F407" s="84">
        <f>IF(C407="","",IF(K407=1,IFERROR(INDEX('Dziennik'!$I$4:$I$1200,MATCH(C407,'Dziennik'!$A$4:$A$1200,0)),""),IFERROR(INDEX($H$4:$H$1000,MATCH(INT(C407)&amp;"#"&amp;(K407-1),$L$4:$L$1000,0)),"")))</f>
        <v/>
      </c>
      <c r="H407" s="84" t="n"/>
      <c r="K407">
        <f>IF(C407="","",COUNTIF($C$4:C407,C407))</f>
        <v/>
      </c>
      <c r="L407">
        <f>IF(C407="","",INT(C407)&amp;"#"&amp;K407)</f>
        <v/>
      </c>
      <c r="M407">
        <f>IF(C407="","",YEAR(C407)&amp;"-"&amp;TEXT(MONTH(C407),"00"))</f>
        <v/>
      </c>
    </row>
    <row r="408">
      <c r="A408" s="83" t="n"/>
      <c r="C408" s="83" t="n"/>
      <c r="D408">
        <f>IF(C408="","",CHOOSE(WEEKDAY(C408,2),"pon","wt","śr","czw","pt","sob","ndz"))</f>
        <v/>
      </c>
      <c r="E408">
        <f>IF(C408="","",IF(K408=1,IFERROR(IF(INDEX('Dziennik'!$H$4:$H$1200,MATCH(C408,'Dziennik'!$A$4:$A$1200,0))="","(brak planu)",INDEX('Dziennik'!$H$4:$H$1200,MATCH(C408,'Dziennik'!$A$4:$A$1200,0))),"(dzień poza dziennikiem)"),IFERROR(INDEX($G$4:$G$1000,MATCH(INT(C408)&amp;"#"&amp;(K408-1),$L$4:$L$1000,0))&amp;"","")))</f>
        <v/>
      </c>
      <c r="F408" s="84">
        <f>IF(C408="","",IF(K408=1,IFERROR(INDEX('Dziennik'!$I$4:$I$1200,MATCH(C408,'Dziennik'!$A$4:$A$1200,0)),""),IFERROR(INDEX($H$4:$H$1000,MATCH(INT(C408)&amp;"#"&amp;(K408-1),$L$4:$L$1000,0)),"")))</f>
        <v/>
      </c>
      <c r="H408" s="84" t="n"/>
      <c r="K408">
        <f>IF(C408="","",COUNTIF($C$4:C408,C408))</f>
        <v/>
      </c>
      <c r="L408">
        <f>IF(C408="","",INT(C408)&amp;"#"&amp;K408)</f>
        <v/>
      </c>
      <c r="M408">
        <f>IF(C408="","",YEAR(C408)&amp;"-"&amp;TEXT(MONTH(C408),"00"))</f>
        <v/>
      </c>
    </row>
    <row r="409">
      <c r="A409" s="83" t="n"/>
      <c r="C409" s="83" t="n"/>
      <c r="D409">
        <f>IF(C409="","",CHOOSE(WEEKDAY(C409,2),"pon","wt","śr","czw","pt","sob","ndz"))</f>
        <v/>
      </c>
      <c r="E409">
        <f>IF(C409="","",IF(K409=1,IFERROR(IF(INDEX('Dziennik'!$H$4:$H$1200,MATCH(C409,'Dziennik'!$A$4:$A$1200,0))="","(brak planu)",INDEX('Dziennik'!$H$4:$H$1200,MATCH(C409,'Dziennik'!$A$4:$A$1200,0))),"(dzień poza dziennikiem)"),IFERROR(INDEX($G$4:$G$1000,MATCH(INT(C409)&amp;"#"&amp;(K409-1),$L$4:$L$1000,0))&amp;"","")))</f>
        <v/>
      </c>
      <c r="F409" s="84">
        <f>IF(C409="","",IF(K409=1,IFERROR(INDEX('Dziennik'!$I$4:$I$1200,MATCH(C409,'Dziennik'!$A$4:$A$1200,0)),""),IFERROR(INDEX($H$4:$H$1000,MATCH(INT(C409)&amp;"#"&amp;(K409-1),$L$4:$L$1000,0)),"")))</f>
        <v/>
      </c>
      <c r="H409" s="84" t="n"/>
      <c r="K409">
        <f>IF(C409="","",COUNTIF($C$4:C409,C409))</f>
        <v/>
      </c>
      <c r="L409">
        <f>IF(C409="","",INT(C409)&amp;"#"&amp;K409)</f>
        <v/>
      </c>
      <c r="M409">
        <f>IF(C409="","",YEAR(C409)&amp;"-"&amp;TEXT(MONTH(C409),"00"))</f>
        <v/>
      </c>
    </row>
    <row r="410">
      <c r="A410" s="83" t="n"/>
      <c r="C410" s="83" t="n"/>
      <c r="D410">
        <f>IF(C410="","",CHOOSE(WEEKDAY(C410,2),"pon","wt","śr","czw","pt","sob","ndz"))</f>
        <v/>
      </c>
      <c r="E410">
        <f>IF(C410="","",IF(K410=1,IFERROR(IF(INDEX('Dziennik'!$H$4:$H$1200,MATCH(C410,'Dziennik'!$A$4:$A$1200,0))="","(brak planu)",INDEX('Dziennik'!$H$4:$H$1200,MATCH(C410,'Dziennik'!$A$4:$A$1200,0))),"(dzień poza dziennikiem)"),IFERROR(INDEX($G$4:$G$1000,MATCH(INT(C410)&amp;"#"&amp;(K410-1),$L$4:$L$1000,0))&amp;"","")))</f>
        <v/>
      </c>
      <c r="F410" s="84">
        <f>IF(C410="","",IF(K410=1,IFERROR(INDEX('Dziennik'!$I$4:$I$1200,MATCH(C410,'Dziennik'!$A$4:$A$1200,0)),""),IFERROR(INDEX($H$4:$H$1000,MATCH(INT(C410)&amp;"#"&amp;(K410-1),$L$4:$L$1000,0)),"")))</f>
        <v/>
      </c>
      <c r="H410" s="84" t="n"/>
      <c r="K410">
        <f>IF(C410="","",COUNTIF($C$4:C410,C410))</f>
        <v/>
      </c>
      <c r="L410">
        <f>IF(C410="","",INT(C410)&amp;"#"&amp;K410)</f>
        <v/>
      </c>
      <c r="M410">
        <f>IF(C410="","",YEAR(C410)&amp;"-"&amp;TEXT(MONTH(C410),"00"))</f>
        <v/>
      </c>
    </row>
    <row r="411">
      <c r="A411" s="83" t="n"/>
      <c r="C411" s="83" t="n"/>
      <c r="D411">
        <f>IF(C411="","",CHOOSE(WEEKDAY(C411,2),"pon","wt","śr","czw","pt","sob","ndz"))</f>
        <v/>
      </c>
      <c r="E411">
        <f>IF(C411="","",IF(K411=1,IFERROR(IF(INDEX('Dziennik'!$H$4:$H$1200,MATCH(C411,'Dziennik'!$A$4:$A$1200,0))="","(brak planu)",INDEX('Dziennik'!$H$4:$H$1200,MATCH(C411,'Dziennik'!$A$4:$A$1200,0))),"(dzień poza dziennikiem)"),IFERROR(INDEX($G$4:$G$1000,MATCH(INT(C411)&amp;"#"&amp;(K411-1),$L$4:$L$1000,0))&amp;"","")))</f>
        <v/>
      </c>
      <c r="F411" s="84">
        <f>IF(C411="","",IF(K411=1,IFERROR(INDEX('Dziennik'!$I$4:$I$1200,MATCH(C411,'Dziennik'!$A$4:$A$1200,0)),""),IFERROR(INDEX($H$4:$H$1000,MATCH(INT(C411)&amp;"#"&amp;(K411-1),$L$4:$L$1000,0)),"")))</f>
        <v/>
      </c>
      <c r="H411" s="84" t="n"/>
      <c r="K411">
        <f>IF(C411="","",COUNTIF($C$4:C411,C411))</f>
        <v/>
      </c>
      <c r="L411">
        <f>IF(C411="","",INT(C411)&amp;"#"&amp;K411)</f>
        <v/>
      </c>
      <c r="M411">
        <f>IF(C411="","",YEAR(C411)&amp;"-"&amp;TEXT(MONTH(C411),"00"))</f>
        <v/>
      </c>
    </row>
    <row r="412">
      <c r="A412" s="83" t="n"/>
      <c r="C412" s="83" t="n"/>
      <c r="D412">
        <f>IF(C412="","",CHOOSE(WEEKDAY(C412,2),"pon","wt","śr","czw","pt","sob","ndz"))</f>
        <v/>
      </c>
      <c r="E412">
        <f>IF(C412="","",IF(K412=1,IFERROR(IF(INDEX('Dziennik'!$H$4:$H$1200,MATCH(C412,'Dziennik'!$A$4:$A$1200,0))="","(brak planu)",INDEX('Dziennik'!$H$4:$H$1200,MATCH(C412,'Dziennik'!$A$4:$A$1200,0))),"(dzień poza dziennikiem)"),IFERROR(INDEX($G$4:$G$1000,MATCH(INT(C412)&amp;"#"&amp;(K412-1),$L$4:$L$1000,0))&amp;"","")))</f>
        <v/>
      </c>
      <c r="F412" s="84">
        <f>IF(C412="","",IF(K412=1,IFERROR(INDEX('Dziennik'!$I$4:$I$1200,MATCH(C412,'Dziennik'!$A$4:$A$1200,0)),""),IFERROR(INDEX($H$4:$H$1000,MATCH(INT(C412)&amp;"#"&amp;(K412-1),$L$4:$L$1000,0)),"")))</f>
        <v/>
      </c>
      <c r="H412" s="84" t="n"/>
      <c r="K412">
        <f>IF(C412="","",COUNTIF($C$4:C412,C412))</f>
        <v/>
      </c>
      <c r="L412">
        <f>IF(C412="","",INT(C412)&amp;"#"&amp;K412)</f>
        <v/>
      </c>
      <c r="M412">
        <f>IF(C412="","",YEAR(C412)&amp;"-"&amp;TEXT(MONTH(C412),"00"))</f>
        <v/>
      </c>
    </row>
    <row r="413">
      <c r="A413" s="83" t="n"/>
      <c r="C413" s="83" t="n"/>
      <c r="D413">
        <f>IF(C413="","",CHOOSE(WEEKDAY(C413,2),"pon","wt","śr","czw","pt","sob","ndz"))</f>
        <v/>
      </c>
      <c r="E413">
        <f>IF(C413="","",IF(K413=1,IFERROR(IF(INDEX('Dziennik'!$H$4:$H$1200,MATCH(C413,'Dziennik'!$A$4:$A$1200,0))="","(brak planu)",INDEX('Dziennik'!$H$4:$H$1200,MATCH(C413,'Dziennik'!$A$4:$A$1200,0))),"(dzień poza dziennikiem)"),IFERROR(INDEX($G$4:$G$1000,MATCH(INT(C413)&amp;"#"&amp;(K413-1),$L$4:$L$1000,0))&amp;"","")))</f>
        <v/>
      </c>
      <c r="F413" s="84">
        <f>IF(C413="","",IF(K413=1,IFERROR(INDEX('Dziennik'!$I$4:$I$1200,MATCH(C413,'Dziennik'!$A$4:$A$1200,0)),""),IFERROR(INDEX($H$4:$H$1000,MATCH(INT(C413)&amp;"#"&amp;(K413-1),$L$4:$L$1000,0)),"")))</f>
        <v/>
      </c>
      <c r="H413" s="84" t="n"/>
      <c r="K413">
        <f>IF(C413="","",COUNTIF($C$4:C413,C413))</f>
        <v/>
      </c>
      <c r="L413">
        <f>IF(C413="","",INT(C413)&amp;"#"&amp;K413)</f>
        <v/>
      </c>
      <c r="M413">
        <f>IF(C413="","",YEAR(C413)&amp;"-"&amp;TEXT(MONTH(C413),"00"))</f>
        <v/>
      </c>
    </row>
    <row r="414">
      <c r="A414" s="83" t="n"/>
      <c r="C414" s="83" t="n"/>
      <c r="D414">
        <f>IF(C414="","",CHOOSE(WEEKDAY(C414,2),"pon","wt","śr","czw","pt","sob","ndz"))</f>
        <v/>
      </c>
      <c r="E414">
        <f>IF(C414="","",IF(K414=1,IFERROR(IF(INDEX('Dziennik'!$H$4:$H$1200,MATCH(C414,'Dziennik'!$A$4:$A$1200,0))="","(brak planu)",INDEX('Dziennik'!$H$4:$H$1200,MATCH(C414,'Dziennik'!$A$4:$A$1200,0))),"(dzień poza dziennikiem)"),IFERROR(INDEX($G$4:$G$1000,MATCH(INT(C414)&amp;"#"&amp;(K414-1),$L$4:$L$1000,0))&amp;"","")))</f>
        <v/>
      </c>
      <c r="F414" s="84">
        <f>IF(C414="","",IF(K414=1,IFERROR(INDEX('Dziennik'!$I$4:$I$1200,MATCH(C414,'Dziennik'!$A$4:$A$1200,0)),""),IFERROR(INDEX($H$4:$H$1000,MATCH(INT(C414)&amp;"#"&amp;(K414-1),$L$4:$L$1000,0)),"")))</f>
        <v/>
      </c>
      <c r="H414" s="84" t="n"/>
      <c r="K414">
        <f>IF(C414="","",COUNTIF($C$4:C414,C414))</f>
        <v/>
      </c>
      <c r="L414">
        <f>IF(C414="","",INT(C414)&amp;"#"&amp;K414)</f>
        <v/>
      </c>
      <c r="M414">
        <f>IF(C414="","",YEAR(C414)&amp;"-"&amp;TEXT(MONTH(C414),"00"))</f>
        <v/>
      </c>
    </row>
    <row r="415">
      <c r="A415" s="83" t="n"/>
      <c r="C415" s="83" t="n"/>
      <c r="D415">
        <f>IF(C415="","",CHOOSE(WEEKDAY(C415,2),"pon","wt","śr","czw","pt","sob","ndz"))</f>
        <v/>
      </c>
      <c r="E415">
        <f>IF(C415="","",IF(K415=1,IFERROR(IF(INDEX('Dziennik'!$H$4:$H$1200,MATCH(C415,'Dziennik'!$A$4:$A$1200,0))="","(brak planu)",INDEX('Dziennik'!$H$4:$H$1200,MATCH(C415,'Dziennik'!$A$4:$A$1200,0))),"(dzień poza dziennikiem)"),IFERROR(INDEX($G$4:$G$1000,MATCH(INT(C415)&amp;"#"&amp;(K415-1),$L$4:$L$1000,0))&amp;"","")))</f>
        <v/>
      </c>
      <c r="F415" s="84">
        <f>IF(C415="","",IF(K415=1,IFERROR(INDEX('Dziennik'!$I$4:$I$1200,MATCH(C415,'Dziennik'!$A$4:$A$1200,0)),""),IFERROR(INDEX($H$4:$H$1000,MATCH(INT(C415)&amp;"#"&amp;(K415-1),$L$4:$L$1000,0)),"")))</f>
        <v/>
      </c>
      <c r="H415" s="84" t="n"/>
      <c r="K415">
        <f>IF(C415="","",COUNTIF($C$4:C415,C415))</f>
        <v/>
      </c>
      <c r="L415">
        <f>IF(C415="","",INT(C415)&amp;"#"&amp;K415)</f>
        <v/>
      </c>
      <c r="M415">
        <f>IF(C415="","",YEAR(C415)&amp;"-"&amp;TEXT(MONTH(C415),"00"))</f>
        <v/>
      </c>
    </row>
    <row r="416">
      <c r="A416" s="83" t="n"/>
      <c r="C416" s="83" t="n"/>
      <c r="D416">
        <f>IF(C416="","",CHOOSE(WEEKDAY(C416,2),"pon","wt","śr","czw","pt","sob","ndz"))</f>
        <v/>
      </c>
      <c r="E416">
        <f>IF(C416="","",IF(K416=1,IFERROR(IF(INDEX('Dziennik'!$H$4:$H$1200,MATCH(C416,'Dziennik'!$A$4:$A$1200,0))="","(brak planu)",INDEX('Dziennik'!$H$4:$H$1200,MATCH(C416,'Dziennik'!$A$4:$A$1200,0))),"(dzień poza dziennikiem)"),IFERROR(INDEX($G$4:$G$1000,MATCH(INT(C416)&amp;"#"&amp;(K416-1),$L$4:$L$1000,0))&amp;"","")))</f>
        <v/>
      </c>
      <c r="F416" s="84">
        <f>IF(C416="","",IF(K416=1,IFERROR(INDEX('Dziennik'!$I$4:$I$1200,MATCH(C416,'Dziennik'!$A$4:$A$1200,0)),""),IFERROR(INDEX($H$4:$H$1000,MATCH(INT(C416)&amp;"#"&amp;(K416-1),$L$4:$L$1000,0)),"")))</f>
        <v/>
      </c>
      <c r="H416" s="84" t="n"/>
      <c r="K416">
        <f>IF(C416="","",COUNTIF($C$4:C416,C416))</f>
        <v/>
      </c>
      <c r="L416">
        <f>IF(C416="","",INT(C416)&amp;"#"&amp;K416)</f>
        <v/>
      </c>
      <c r="M416">
        <f>IF(C416="","",YEAR(C416)&amp;"-"&amp;TEXT(MONTH(C416),"00"))</f>
        <v/>
      </c>
    </row>
    <row r="417">
      <c r="A417" s="83" t="n"/>
      <c r="C417" s="83" t="n"/>
      <c r="D417">
        <f>IF(C417="","",CHOOSE(WEEKDAY(C417,2),"pon","wt","śr","czw","pt","sob","ndz"))</f>
        <v/>
      </c>
      <c r="E417">
        <f>IF(C417="","",IF(K417=1,IFERROR(IF(INDEX('Dziennik'!$H$4:$H$1200,MATCH(C417,'Dziennik'!$A$4:$A$1200,0))="","(brak planu)",INDEX('Dziennik'!$H$4:$H$1200,MATCH(C417,'Dziennik'!$A$4:$A$1200,0))),"(dzień poza dziennikiem)"),IFERROR(INDEX($G$4:$G$1000,MATCH(INT(C417)&amp;"#"&amp;(K417-1),$L$4:$L$1000,0))&amp;"","")))</f>
        <v/>
      </c>
      <c r="F417" s="84">
        <f>IF(C417="","",IF(K417=1,IFERROR(INDEX('Dziennik'!$I$4:$I$1200,MATCH(C417,'Dziennik'!$A$4:$A$1200,0)),""),IFERROR(INDEX($H$4:$H$1000,MATCH(INT(C417)&amp;"#"&amp;(K417-1),$L$4:$L$1000,0)),"")))</f>
        <v/>
      </c>
      <c r="H417" s="84" t="n"/>
      <c r="K417">
        <f>IF(C417="","",COUNTIF($C$4:C417,C417))</f>
        <v/>
      </c>
      <c r="L417">
        <f>IF(C417="","",INT(C417)&amp;"#"&amp;K417)</f>
        <v/>
      </c>
      <c r="M417">
        <f>IF(C417="","",YEAR(C417)&amp;"-"&amp;TEXT(MONTH(C417),"00"))</f>
        <v/>
      </c>
    </row>
    <row r="418">
      <c r="A418" s="83" t="n"/>
      <c r="C418" s="83" t="n"/>
      <c r="D418">
        <f>IF(C418="","",CHOOSE(WEEKDAY(C418,2),"pon","wt","śr","czw","pt","sob","ndz"))</f>
        <v/>
      </c>
      <c r="E418">
        <f>IF(C418="","",IF(K418=1,IFERROR(IF(INDEX('Dziennik'!$H$4:$H$1200,MATCH(C418,'Dziennik'!$A$4:$A$1200,0))="","(brak planu)",INDEX('Dziennik'!$H$4:$H$1200,MATCH(C418,'Dziennik'!$A$4:$A$1200,0))),"(dzień poza dziennikiem)"),IFERROR(INDEX($G$4:$G$1000,MATCH(INT(C418)&amp;"#"&amp;(K418-1),$L$4:$L$1000,0))&amp;"","")))</f>
        <v/>
      </c>
      <c r="F418" s="84">
        <f>IF(C418="","",IF(K418=1,IFERROR(INDEX('Dziennik'!$I$4:$I$1200,MATCH(C418,'Dziennik'!$A$4:$A$1200,0)),""),IFERROR(INDEX($H$4:$H$1000,MATCH(INT(C418)&amp;"#"&amp;(K418-1),$L$4:$L$1000,0)),"")))</f>
        <v/>
      </c>
      <c r="H418" s="84" t="n"/>
      <c r="K418">
        <f>IF(C418="","",COUNTIF($C$4:C418,C418))</f>
        <v/>
      </c>
      <c r="L418">
        <f>IF(C418="","",INT(C418)&amp;"#"&amp;K418)</f>
        <v/>
      </c>
      <c r="M418">
        <f>IF(C418="","",YEAR(C418)&amp;"-"&amp;TEXT(MONTH(C418),"00"))</f>
        <v/>
      </c>
    </row>
    <row r="419">
      <c r="A419" s="83" t="n"/>
      <c r="C419" s="83" t="n"/>
      <c r="D419">
        <f>IF(C419="","",CHOOSE(WEEKDAY(C419,2),"pon","wt","śr","czw","pt","sob","ndz"))</f>
        <v/>
      </c>
      <c r="E419">
        <f>IF(C419="","",IF(K419=1,IFERROR(IF(INDEX('Dziennik'!$H$4:$H$1200,MATCH(C419,'Dziennik'!$A$4:$A$1200,0))="","(brak planu)",INDEX('Dziennik'!$H$4:$H$1200,MATCH(C419,'Dziennik'!$A$4:$A$1200,0))),"(dzień poza dziennikiem)"),IFERROR(INDEX($G$4:$G$1000,MATCH(INT(C419)&amp;"#"&amp;(K419-1),$L$4:$L$1000,0))&amp;"","")))</f>
        <v/>
      </c>
      <c r="F419" s="84">
        <f>IF(C419="","",IF(K419=1,IFERROR(INDEX('Dziennik'!$I$4:$I$1200,MATCH(C419,'Dziennik'!$A$4:$A$1200,0)),""),IFERROR(INDEX($H$4:$H$1000,MATCH(INT(C419)&amp;"#"&amp;(K419-1),$L$4:$L$1000,0)),"")))</f>
        <v/>
      </c>
      <c r="H419" s="84" t="n"/>
      <c r="K419">
        <f>IF(C419="","",COUNTIF($C$4:C419,C419))</f>
        <v/>
      </c>
      <c r="L419">
        <f>IF(C419="","",INT(C419)&amp;"#"&amp;K419)</f>
        <v/>
      </c>
      <c r="M419">
        <f>IF(C419="","",YEAR(C419)&amp;"-"&amp;TEXT(MONTH(C419),"00"))</f>
        <v/>
      </c>
    </row>
    <row r="420">
      <c r="A420" s="83" t="n"/>
      <c r="C420" s="83" t="n"/>
      <c r="D420">
        <f>IF(C420="","",CHOOSE(WEEKDAY(C420,2),"pon","wt","śr","czw","pt","sob","ndz"))</f>
        <v/>
      </c>
      <c r="E420">
        <f>IF(C420="","",IF(K420=1,IFERROR(IF(INDEX('Dziennik'!$H$4:$H$1200,MATCH(C420,'Dziennik'!$A$4:$A$1200,0))="","(brak planu)",INDEX('Dziennik'!$H$4:$H$1200,MATCH(C420,'Dziennik'!$A$4:$A$1200,0))),"(dzień poza dziennikiem)"),IFERROR(INDEX($G$4:$G$1000,MATCH(INT(C420)&amp;"#"&amp;(K420-1),$L$4:$L$1000,0))&amp;"","")))</f>
        <v/>
      </c>
      <c r="F420" s="84">
        <f>IF(C420="","",IF(K420=1,IFERROR(INDEX('Dziennik'!$I$4:$I$1200,MATCH(C420,'Dziennik'!$A$4:$A$1200,0)),""),IFERROR(INDEX($H$4:$H$1000,MATCH(INT(C420)&amp;"#"&amp;(K420-1),$L$4:$L$1000,0)),"")))</f>
        <v/>
      </c>
      <c r="H420" s="84" t="n"/>
      <c r="K420">
        <f>IF(C420="","",COUNTIF($C$4:C420,C420))</f>
        <v/>
      </c>
      <c r="L420">
        <f>IF(C420="","",INT(C420)&amp;"#"&amp;K420)</f>
        <v/>
      </c>
      <c r="M420">
        <f>IF(C420="","",YEAR(C420)&amp;"-"&amp;TEXT(MONTH(C420),"00"))</f>
        <v/>
      </c>
    </row>
    <row r="421">
      <c r="A421" s="83" t="n"/>
      <c r="C421" s="83" t="n"/>
      <c r="D421">
        <f>IF(C421="","",CHOOSE(WEEKDAY(C421,2),"pon","wt","śr","czw","pt","sob","ndz"))</f>
        <v/>
      </c>
      <c r="E421">
        <f>IF(C421="","",IF(K421=1,IFERROR(IF(INDEX('Dziennik'!$H$4:$H$1200,MATCH(C421,'Dziennik'!$A$4:$A$1200,0))="","(brak planu)",INDEX('Dziennik'!$H$4:$H$1200,MATCH(C421,'Dziennik'!$A$4:$A$1200,0))),"(dzień poza dziennikiem)"),IFERROR(INDEX($G$4:$G$1000,MATCH(INT(C421)&amp;"#"&amp;(K421-1),$L$4:$L$1000,0))&amp;"","")))</f>
        <v/>
      </c>
      <c r="F421" s="84">
        <f>IF(C421="","",IF(K421=1,IFERROR(INDEX('Dziennik'!$I$4:$I$1200,MATCH(C421,'Dziennik'!$A$4:$A$1200,0)),""),IFERROR(INDEX($H$4:$H$1000,MATCH(INT(C421)&amp;"#"&amp;(K421-1),$L$4:$L$1000,0)),"")))</f>
        <v/>
      </c>
      <c r="H421" s="84" t="n"/>
      <c r="K421">
        <f>IF(C421="","",COUNTIF($C$4:C421,C421))</f>
        <v/>
      </c>
      <c r="L421">
        <f>IF(C421="","",INT(C421)&amp;"#"&amp;K421)</f>
        <v/>
      </c>
      <c r="M421">
        <f>IF(C421="","",YEAR(C421)&amp;"-"&amp;TEXT(MONTH(C421),"00"))</f>
        <v/>
      </c>
    </row>
    <row r="422">
      <c r="A422" s="83" t="n"/>
      <c r="C422" s="83" t="n"/>
      <c r="D422">
        <f>IF(C422="","",CHOOSE(WEEKDAY(C422,2),"pon","wt","śr","czw","pt","sob","ndz"))</f>
        <v/>
      </c>
      <c r="E422">
        <f>IF(C422="","",IF(K422=1,IFERROR(IF(INDEX('Dziennik'!$H$4:$H$1200,MATCH(C422,'Dziennik'!$A$4:$A$1200,0))="","(brak planu)",INDEX('Dziennik'!$H$4:$H$1200,MATCH(C422,'Dziennik'!$A$4:$A$1200,0))),"(dzień poza dziennikiem)"),IFERROR(INDEX($G$4:$G$1000,MATCH(INT(C422)&amp;"#"&amp;(K422-1),$L$4:$L$1000,0))&amp;"","")))</f>
        <v/>
      </c>
      <c r="F422" s="84">
        <f>IF(C422="","",IF(K422=1,IFERROR(INDEX('Dziennik'!$I$4:$I$1200,MATCH(C422,'Dziennik'!$A$4:$A$1200,0)),""),IFERROR(INDEX($H$4:$H$1000,MATCH(INT(C422)&amp;"#"&amp;(K422-1),$L$4:$L$1000,0)),"")))</f>
        <v/>
      </c>
      <c r="H422" s="84" t="n"/>
      <c r="K422">
        <f>IF(C422="","",COUNTIF($C$4:C422,C422))</f>
        <v/>
      </c>
      <c r="L422">
        <f>IF(C422="","",INT(C422)&amp;"#"&amp;K422)</f>
        <v/>
      </c>
      <c r="M422">
        <f>IF(C422="","",YEAR(C422)&amp;"-"&amp;TEXT(MONTH(C422),"00"))</f>
        <v/>
      </c>
    </row>
    <row r="423">
      <c r="A423" s="83" t="n"/>
      <c r="C423" s="83" t="n"/>
      <c r="D423">
        <f>IF(C423="","",CHOOSE(WEEKDAY(C423,2),"pon","wt","śr","czw","pt","sob","ndz"))</f>
        <v/>
      </c>
      <c r="E423">
        <f>IF(C423="","",IF(K423=1,IFERROR(IF(INDEX('Dziennik'!$H$4:$H$1200,MATCH(C423,'Dziennik'!$A$4:$A$1200,0))="","(brak planu)",INDEX('Dziennik'!$H$4:$H$1200,MATCH(C423,'Dziennik'!$A$4:$A$1200,0))),"(dzień poza dziennikiem)"),IFERROR(INDEX($G$4:$G$1000,MATCH(INT(C423)&amp;"#"&amp;(K423-1),$L$4:$L$1000,0))&amp;"","")))</f>
        <v/>
      </c>
      <c r="F423" s="84">
        <f>IF(C423="","",IF(K423=1,IFERROR(INDEX('Dziennik'!$I$4:$I$1200,MATCH(C423,'Dziennik'!$A$4:$A$1200,0)),""),IFERROR(INDEX($H$4:$H$1000,MATCH(INT(C423)&amp;"#"&amp;(K423-1),$L$4:$L$1000,0)),"")))</f>
        <v/>
      </c>
      <c r="H423" s="84" t="n"/>
      <c r="K423">
        <f>IF(C423="","",COUNTIF($C$4:C423,C423))</f>
        <v/>
      </c>
      <c r="L423">
        <f>IF(C423="","",INT(C423)&amp;"#"&amp;K423)</f>
        <v/>
      </c>
      <c r="M423">
        <f>IF(C423="","",YEAR(C423)&amp;"-"&amp;TEXT(MONTH(C423),"00"))</f>
        <v/>
      </c>
    </row>
    <row r="424">
      <c r="A424" s="83" t="n"/>
      <c r="C424" s="83" t="n"/>
      <c r="D424">
        <f>IF(C424="","",CHOOSE(WEEKDAY(C424,2),"pon","wt","śr","czw","pt","sob","ndz"))</f>
        <v/>
      </c>
      <c r="E424">
        <f>IF(C424="","",IF(K424=1,IFERROR(IF(INDEX('Dziennik'!$H$4:$H$1200,MATCH(C424,'Dziennik'!$A$4:$A$1200,0))="","(brak planu)",INDEX('Dziennik'!$H$4:$H$1200,MATCH(C424,'Dziennik'!$A$4:$A$1200,0))),"(dzień poza dziennikiem)"),IFERROR(INDEX($G$4:$G$1000,MATCH(INT(C424)&amp;"#"&amp;(K424-1),$L$4:$L$1000,0))&amp;"","")))</f>
        <v/>
      </c>
      <c r="F424" s="84">
        <f>IF(C424="","",IF(K424=1,IFERROR(INDEX('Dziennik'!$I$4:$I$1200,MATCH(C424,'Dziennik'!$A$4:$A$1200,0)),""),IFERROR(INDEX($H$4:$H$1000,MATCH(INT(C424)&amp;"#"&amp;(K424-1),$L$4:$L$1000,0)),"")))</f>
        <v/>
      </c>
      <c r="H424" s="84" t="n"/>
      <c r="K424">
        <f>IF(C424="","",COUNTIF($C$4:C424,C424))</f>
        <v/>
      </c>
      <c r="L424">
        <f>IF(C424="","",INT(C424)&amp;"#"&amp;K424)</f>
        <v/>
      </c>
      <c r="M424">
        <f>IF(C424="","",YEAR(C424)&amp;"-"&amp;TEXT(MONTH(C424),"00"))</f>
        <v/>
      </c>
    </row>
    <row r="425">
      <c r="A425" s="83" t="n"/>
      <c r="C425" s="83" t="n"/>
      <c r="D425">
        <f>IF(C425="","",CHOOSE(WEEKDAY(C425,2),"pon","wt","śr","czw","pt","sob","ndz"))</f>
        <v/>
      </c>
      <c r="E425">
        <f>IF(C425="","",IF(K425=1,IFERROR(IF(INDEX('Dziennik'!$H$4:$H$1200,MATCH(C425,'Dziennik'!$A$4:$A$1200,0))="","(brak planu)",INDEX('Dziennik'!$H$4:$H$1200,MATCH(C425,'Dziennik'!$A$4:$A$1200,0))),"(dzień poza dziennikiem)"),IFERROR(INDEX($G$4:$G$1000,MATCH(INT(C425)&amp;"#"&amp;(K425-1),$L$4:$L$1000,0))&amp;"","")))</f>
        <v/>
      </c>
      <c r="F425" s="84">
        <f>IF(C425="","",IF(K425=1,IFERROR(INDEX('Dziennik'!$I$4:$I$1200,MATCH(C425,'Dziennik'!$A$4:$A$1200,0)),""),IFERROR(INDEX($H$4:$H$1000,MATCH(INT(C425)&amp;"#"&amp;(K425-1),$L$4:$L$1000,0)),"")))</f>
        <v/>
      </c>
      <c r="H425" s="84" t="n"/>
      <c r="K425">
        <f>IF(C425="","",COUNTIF($C$4:C425,C425))</f>
        <v/>
      </c>
      <c r="L425">
        <f>IF(C425="","",INT(C425)&amp;"#"&amp;K425)</f>
        <v/>
      </c>
      <c r="M425">
        <f>IF(C425="","",YEAR(C425)&amp;"-"&amp;TEXT(MONTH(C425),"00"))</f>
        <v/>
      </c>
    </row>
    <row r="426">
      <c r="A426" s="83" t="n"/>
      <c r="C426" s="83" t="n"/>
      <c r="D426">
        <f>IF(C426="","",CHOOSE(WEEKDAY(C426,2),"pon","wt","śr","czw","pt","sob","ndz"))</f>
        <v/>
      </c>
      <c r="E426">
        <f>IF(C426="","",IF(K426=1,IFERROR(IF(INDEX('Dziennik'!$H$4:$H$1200,MATCH(C426,'Dziennik'!$A$4:$A$1200,0))="","(brak planu)",INDEX('Dziennik'!$H$4:$H$1200,MATCH(C426,'Dziennik'!$A$4:$A$1200,0))),"(dzień poza dziennikiem)"),IFERROR(INDEX($G$4:$G$1000,MATCH(INT(C426)&amp;"#"&amp;(K426-1),$L$4:$L$1000,0))&amp;"","")))</f>
        <v/>
      </c>
      <c r="F426" s="84">
        <f>IF(C426="","",IF(K426=1,IFERROR(INDEX('Dziennik'!$I$4:$I$1200,MATCH(C426,'Dziennik'!$A$4:$A$1200,0)),""),IFERROR(INDEX($H$4:$H$1000,MATCH(INT(C426)&amp;"#"&amp;(K426-1),$L$4:$L$1000,0)),"")))</f>
        <v/>
      </c>
      <c r="H426" s="84" t="n"/>
      <c r="K426">
        <f>IF(C426="","",COUNTIF($C$4:C426,C426))</f>
        <v/>
      </c>
      <c r="L426">
        <f>IF(C426="","",INT(C426)&amp;"#"&amp;K426)</f>
        <v/>
      </c>
      <c r="M426">
        <f>IF(C426="","",YEAR(C426)&amp;"-"&amp;TEXT(MONTH(C426),"00"))</f>
        <v/>
      </c>
    </row>
    <row r="427">
      <c r="A427" s="83" t="n"/>
      <c r="C427" s="83" t="n"/>
      <c r="D427">
        <f>IF(C427="","",CHOOSE(WEEKDAY(C427,2),"pon","wt","śr","czw","pt","sob","ndz"))</f>
        <v/>
      </c>
      <c r="E427">
        <f>IF(C427="","",IF(K427=1,IFERROR(IF(INDEX('Dziennik'!$H$4:$H$1200,MATCH(C427,'Dziennik'!$A$4:$A$1200,0))="","(brak planu)",INDEX('Dziennik'!$H$4:$H$1200,MATCH(C427,'Dziennik'!$A$4:$A$1200,0))),"(dzień poza dziennikiem)"),IFERROR(INDEX($G$4:$G$1000,MATCH(INT(C427)&amp;"#"&amp;(K427-1),$L$4:$L$1000,0))&amp;"","")))</f>
        <v/>
      </c>
      <c r="F427" s="84">
        <f>IF(C427="","",IF(K427=1,IFERROR(INDEX('Dziennik'!$I$4:$I$1200,MATCH(C427,'Dziennik'!$A$4:$A$1200,0)),""),IFERROR(INDEX($H$4:$H$1000,MATCH(INT(C427)&amp;"#"&amp;(K427-1),$L$4:$L$1000,0)),"")))</f>
        <v/>
      </c>
      <c r="H427" s="84" t="n"/>
      <c r="K427">
        <f>IF(C427="","",COUNTIF($C$4:C427,C427))</f>
        <v/>
      </c>
      <c r="L427">
        <f>IF(C427="","",INT(C427)&amp;"#"&amp;K427)</f>
        <v/>
      </c>
      <c r="M427">
        <f>IF(C427="","",YEAR(C427)&amp;"-"&amp;TEXT(MONTH(C427),"00"))</f>
        <v/>
      </c>
    </row>
    <row r="428">
      <c r="A428" s="83" t="n"/>
      <c r="C428" s="83" t="n"/>
      <c r="D428">
        <f>IF(C428="","",CHOOSE(WEEKDAY(C428,2),"pon","wt","śr","czw","pt","sob","ndz"))</f>
        <v/>
      </c>
      <c r="E428">
        <f>IF(C428="","",IF(K428=1,IFERROR(IF(INDEX('Dziennik'!$H$4:$H$1200,MATCH(C428,'Dziennik'!$A$4:$A$1200,0))="","(brak planu)",INDEX('Dziennik'!$H$4:$H$1200,MATCH(C428,'Dziennik'!$A$4:$A$1200,0))),"(dzień poza dziennikiem)"),IFERROR(INDEX($G$4:$G$1000,MATCH(INT(C428)&amp;"#"&amp;(K428-1),$L$4:$L$1000,0))&amp;"","")))</f>
        <v/>
      </c>
      <c r="F428" s="84">
        <f>IF(C428="","",IF(K428=1,IFERROR(INDEX('Dziennik'!$I$4:$I$1200,MATCH(C428,'Dziennik'!$A$4:$A$1200,0)),""),IFERROR(INDEX($H$4:$H$1000,MATCH(INT(C428)&amp;"#"&amp;(K428-1),$L$4:$L$1000,0)),"")))</f>
        <v/>
      </c>
      <c r="H428" s="84" t="n"/>
      <c r="K428">
        <f>IF(C428="","",COUNTIF($C$4:C428,C428))</f>
        <v/>
      </c>
      <c r="L428">
        <f>IF(C428="","",INT(C428)&amp;"#"&amp;K428)</f>
        <v/>
      </c>
      <c r="M428">
        <f>IF(C428="","",YEAR(C428)&amp;"-"&amp;TEXT(MONTH(C428),"00"))</f>
        <v/>
      </c>
    </row>
    <row r="429">
      <c r="A429" s="83" t="n"/>
      <c r="C429" s="83" t="n"/>
      <c r="D429">
        <f>IF(C429="","",CHOOSE(WEEKDAY(C429,2),"pon","wt","śr","czw","pt","sob","ndz"))</f>
        <v/>
      </c>
      <c r="E429">
        <f>IF(C429="","",IF(K429=1,IFERROR(IF(INDEX('Dziennik'!$H$4:$H$1200,MATCH(C429,'Dziennik'!$A$4:$A$1200,0))="","(brak planu)",INDEX('Dziennik'!$H$4:$H$1200,MATCH(C429,'Dziennik'!$A$4:$A$1200,0))),"(dzień poza dziennikiem)"),IFERROR(INDEX($G$4:$G$1000,MATCH(INT(C429)&amp;"#"&amp;(K429-1),$L$4:$L$1000,0))&amp;"","")))</f>
        <v/>
      </c>
      <c r="F429" s="84">
        <f>IF(C429="","",IF(K429=1,IFERROR(INDEX('Dziennik'!$I$4:$I$1200,MATCH(C429,'Dziennik'!$A$4:$A$1200,0)),""),IFERROR(INDEX($H$4:$H$1000,MATCH(INT(C429)&amp;"#"&amp;(K429-1),$L$4:$L$1000,0)),"")))</f>
        <v/>
      </c>
      <c r="H429" s="84" t="n"/>
      <c r="K429">
        <f>IF(C429="","",COUNTIF($C$4:C429,C429))</f>
        <v/>
      </c>
      <c r="L429">
        <f>IF(C429="","",INT(C429)&amp;"#"&amp;K429)</f>
        <v/>
      </c>
      <c r="M429">
        <f>IF(C429="","",YEAR(C429)&amp;"-"&amp;TEXT(MONTH(C429),"00"))</f>
        <v/>
      </c>
    </row>
    <row r="430">
      <c r="A430" s="83" t="n"/>
      <c r="C430" s="83" t="n"/>
      <c r="D430">
        <f>IF(C430="","",CHOOSE(WEEKDAY(C430,2),"pon","wt","śr","czw","pt","sob","ndz"))</f>
        <v/>
      </c>
      <c r="E430">
        <f>IF(C430="","",IF(K430=1,IFERROR(IF(INDEX('Dziennik'!$H$4:$H$1200,MATCH(C430,'Dziennik'!$A$4:$A$1200,0))="","(brak planu)",INDEX('Dziennik'!$H$4:$H$1200,MATCH(C430,'Dziennik'!$A$4:$A$1200,0))),"(dzień poza dziennikiem)"),IFERROR(INDEX($G$4:$G$1000,MATCH(INT(C430)&amp;"#"&amp;(K430-1),$L$4:$L$1000,0))&amp;"","")))</f>
        <v/>
      </c>
      <c r="F430" s="84">
        <f>IF(C430="","",IF(K430=1,IFERROR(INDEX('Dziennik'!$I$4:$I$1200,MATCH(C430,'Dziennik'!$A$4:$A$1200,0)),""),IFERROR(INDEX($H$4:$H$1000,MATCH(INT(C430)&amp;"#"&amp;(K430-1),$L$4:$L$1000,0)),"")))</f>
        <v/>
      </c>
      <c r="H430" s="84" t="n"/>
      <c r="K430">
        <f>IF(C430="","",COUNTIF($C$4:C430,C430))</f>
        <v/>
      </c>
      <c r="L430">
        <f>IF(C430="","",INT(C430)&amp;"#"&amp;K430)</f>
        <v/>
      </c>
      <c r="M430">
        <f>IF(C430="","",YEAR(C430)&amp;"-"&amp;TEXT(MONTH(C430),"00"))</f>
        <v/>
      </c>
    </row>
    <row r="431">
      <c r="A431" s="83" t="n"/>
      <c r="C431" s="83" t="n"/>
      <c r="D431">
        <f>IF(C431="","",CHOOSE(WEEKDAY(C431,2),"pon","wt","śr","czw","pt","sob","ndz"))</f>
        <v/>
      </c>
      <c r="E431">
        <f>IF(C431="","",IF(K431=1,IFERROR(IF(INDEX('Dziennik'!$H$4:$H$1200,MATCH(C431,'Dziennik'!$A$4:$A$1200,0))="","(brak planu)",INDEX('Dziennik'!$H$4:$H$1200,MATCH(C431,'Dziennik'!$A$4:$A$1200,0))),"(dzień poza dziennikiem)"),IFERROR(INDEX($G$4:$G$1000,MATCH(INT(C431)&amp;"#"&amp;(K431-1),$L$4:$L$1000,0))&amp;"","")))</f>
        <v/>
      </c>
      <c r="F431" s="84">
        <f>IF(C431="","",IF(K431=1,IFERROR(INDEX('Dziennik'!$I$4:$I$1200,MATCH(C431,'Dziennik'!$A$4:$A$1200,0)),""),IFERROR(INDEX($H$4:$H$1000,MATCH(INT(C431)&amp;"#"&amp;(K431-1),$L$4:$L$1000,0)),"")))</f>
        <v/>
      </c>
      <c r="H431" s="84" t="n"/>
      <c r="K431">
        <f>IF(C431="","",COUNTIF($C$4:C431,C431))</f>
        <v/>
      </c>
      <c r="L431">
        <f>IF(C431="","",INT(C431)&amp;"#"&amp;K431)</f>
        <v/>
      </c>
      <c r="M431">
        <f>IF(C431="","",YEAR(C431)&amp;"-"&amp;TEXT(MONTH(C431),"00"))</f>
        <v/>
      </c>
    </row>
    <row r="432">
      <c r="A432" s="83" t="n"/>
      <c r="C432" s="83" t="n"/>
      <c r="D432">
        <f>IF(C432="","",CHOOSE(WEEKDAY(C432,2),"pon","wt","śr","czw","pt","sob","ndz"))</f>
        <v/>
      </c>
      <c r="E432">
        <f>IF(C432="","",IF(K432=1,IFERROR(IF(INDEX('Dziennik'!$H$4:$H$1200,MATCH(C432,'Dziennik'!$A$4:$A$1200,0))="","(brak planu)",INDEX('Dziennik'!$H$4:$H$1200,MATCH(C432,'Dziennik'!$A$4:$A$1200,0))),"(dzień poza dziennikiem)"),IFERROR(INDEX($G$4:$G$1000,MATCH(INT(C432)&amp;"#"&amp;(K432-1),$L$4:$L$1000,0))&amp;"","")))</f>
        <v/>
      </c>
      <c r="F432" s="84">
        <f>IF(C432="","",IF(K432=1,IFERROR(INDEX('Dziennik'!$I$4:$I$1200,MATCH(C432,'Dziennik'!$A$4:$A$1200,0)),""),IFERROR(INDEX($H$4:$H$1000,MATCH(INT(C432)&amp;"#"&amp;(K432-1),$L$4:$L$1000,0)),"")))</f>
        <v/>
      </c>
      <c r="H432" s="84" t="n"/>
      <c r="K432">
        <f>IF(C432="","",COUNTIF($C$4:C432,C432))</f>
        <v/>
      </c>
      <c r="L432">
        <f>IF(C432="","",INT(C432)&amp;"#"&amp;K432)</f>
        <v/>
      </c>
      <c r="M432">
        <f>IF(C432="","",YEAR(C432)&amp;"-"&amp;TEXT(MONTH(C432),"00"))</f>
        <v/>
      </c>
    </row>
    <row r="433">
      <c r="A433" s="83" t="n"/>
      <c r="C433" s="83" t="n"/>
      <c r="D433">
        <f>IF(C433="","",CHOOSE(WEEKDAY(C433,2),"pon","wt","śr","czw","pt","sob","ndz"))</f>
        <v/>
      </c>
      <c r="E433">
        <f>IF(C433="","",IF(K433=1,IFERROR(IF(INDEX('Dziennik'!$H$4:$H$1200,MATCH(C433,'Dziennik'!$A$4:$A$1200,0))="","(brak planu)",INDEX('Dziennik'!$H$4:$H$1200,MATCH(C433,'Dziennik'!$A$4:$A$1200,0))),"(dzień poza dziennikiem)"),IFERROR(INDEX($G$4:$G$1000,MATCH(INT(C433)&amp;"#"&amp;(K433-1),$L$4:$L$1000,0))&amp;"","")))</f>
        <v/>
      </c>
      <c r="F433" s="84">
        <f>IF(C433="","",IF(K433=1,IFERROR(INDEX('Dziennik'!$I$4:$I$1200,MATCH(C433,'Dziennik'!$A$4:$A$1200,0)),""),IFERROR(INDEX($H$4:$H$1000,MATCH(INT(C433)&amp;"#"&amp;(K433-1),$L$4:$L$1000,0)),"")))</f>
        <v/>
      </c>
      <c r="H433" s="84" t="n"/>
      <c r="K433">
        <f>IF(C433="","",COUNTIF($C$4:C433,C433))</f>
        <v/>
      </c>
      <c r="L433">
        <f>IF(C433="","",INT(C433)&amp;"#"&amp;K433)</f>
        <v/>
      </c>
      <c r="M433">
        <f>IF(C433="","",YEAR(C433)&amp;"-"&amp;TEXT(MONTH(C433),"00"))</f>
        <v/>
      </c>
    </row>
    <row r="434">
      <c r="A434" s="83" t="n"/>
      <c r="C434" s="83" t="n"/>
      <c r="D434">
        <f>IF(C434="","",CHOOSE(WEEKDAY(C434,2),"pon","wt","śr","czw","pt","sob","ndz"))</f>
        <v/>
      </c>
      <c r="E434">
        <f>IF(C434="","",IF(K434=1,IFERROR(IF(INDEX('Dziennik'!$H$4:$H$1200,MATCH(C434,'Dziennik'!$A$4:$A$1200,0))="","(brak planu)",INDEX('Dziennik'!$H$4:$H$1200,MATCH(C434,'Dziennik'!$A$4:$A$1200,0))),"(dzień poza dziennikiem)"),IFERROR(INDEX($G$4:$G$1000,MATCH(INT(C434)&amp;"#"&amp;(K434-1),$L$4:$L$1000,0))&amp;"","")))</f>
        <v/>
      </c>
      <c r="F434" s="84">
        <f>IF(C434="","",IF(K434=1,IFERROR(INDEX('Dziennik'!$I$4:$I$1200,MATCH(C434,'Dziennik'!$A$4:$A$1200,0)),""),IFERROR(INDEX($H$4:$H$1000,MATCH(INT(C434)&amp;"#"&amp;(K434-1),$L$4:$L$1000,0)),"")))</f>
        <v/>
      </c>
      <c r="H434" s="84" t="n"/>
      <c r="K434">
        <f>IF(C434="","",COUNTIF($C$4:C434,C434))</f>
        <v/>
      </c>
      <c r="L434">
        <f>IF(C434="","",INT(C434)&amp;"#"&amp;K434)</f>
        <v/>
      </c>
      <c r="M434">
        <f>IF(C434="","",YEAR(C434)&amp;"-"&amp;TEXT(MONTH(C434),"00"))</f>
        <v/>
      </c>
    </row>
    <row r="435">
      <c r="A435" s="83" t="n"/>
      <c r="C435" s="83" t="n"/>
      <c r="D435">
        <f>IF(C435="","",CHOOSE(WEEKDAY(C435,2),"pon","wt","śr","czw","pt","sob","ndz"))</f>
        <v/>
      </c>
      <c r="E435">
        <f>IF(C435="","",IF(K435=1,IFERROR(IF(INDEX('Dziennik'!$H$4:$H$1200,MATCH(C435,'Dziennik'!$A$4:$A$1200,0))="","(brak planu)",INDEX('Dziennik'!$H$4:$H$1200,MATCH(C435,'Dziennik'!$A$4:$A$1200,0))),"(dzień poza dziennikiem)"),IFERROR(INDEX($G$4:$G$1000,MATCH(INT(C435)&amp;"#"&amp;(K435-1),$L$4:$L$1000,0))&amp;"","")))</f>
        <v/>
      </c>
      <c r="F435" s="84">
        <f>IF(C435="","",IF(K435=1,IFERROR(INDEX('Dziennik'!$I$4:$I$1200,MATCH(C435,'Dziennik'!$A$4:$A$1200,0)),""),IFERROR(INDEX($H$4:$H$1000,MATCH(INT(C435)&amp;"#"&amp;(K435-1),$L$4:$L$1000,0)),"")))</f>
        <v/>
      </c>
      <c r="H435" s="84" t="n"/>
      <c r="K435">
        <f>IF(C435="","",COUNTIF($C$4:C435,C435))</f>
        <v/>
      </c>
      <c r="L435">
        <f>IF(C435="","",INT(C435)&amp;"#"&amp;K435)</f>
        <v/>
      </c>
      <c r="M435">
        <f>IF(C435="","",YEAR(C435)&amp;"-"&amp;TEXT(MONTH(C435),"00"))</f>
        <v/>
      </c>
    </row>
    <row r="436">
      <c r="A436" s="83" t="n"/>
      <c r="C436" s="83" t="n"/>
      <c r="D436">
        <f>IF(C436="","",CHOOSE(WEEKDAY(C436,2),"pon","wt","śr","czw","pt","sob","ndz"))</f>
        <v/>
      </c>
      <c r="E436">
        <f>IF(C436="","",IF(K436=1,IFERROR(IF(INDEX('Dziennik'!$H$4:$H$1200,MATCH(C436,'Dziennik'!$A$4:$A$1200,0))="","(brak planu)",INDEX('Dziennik'!$H$4:$H$1200,MATCH(C436,'Dziennik'!$A$4:$A$1200,0))),"(dzień poza dziennikiem)"),IFERROR(INDEX($G$4:$G$1000,MATCH(INT(C436)&amp;"#"&amp;(K436-1),$L$4:$L$1000,0))&amp;"","")))</f>
        <v/>
      </c>
      <c r="F436" s="84">
        <f>IF(C436="","",IF(K436=1,IFERROR(INDEX('Dziennik'!$I$4:$I$1200,MATCH(C436,'Dziennik'!$A$4:$A$1200,0)),""),IFERROR(INDEX($H$4:$H$1000,MATCH(INT(C436)&amp;"#"&amp;(K436-1),$L$4:$L$1000,0)),"")))</f>
        <v/>
      </c>
      <c r="H436" s="84" t="n"/>
      <c r="K436">
        <f>IF(C436="","",COUNTIF($C$4:C436,C436))</f>
        <v/>
      </c>
      <c r="L436">
        <f>IF(C436="","",INT(C436)&amp;"#"&amp;K436)</f>
        <v/>
      </c>
      <c r="M436">
        <f>IF(C436="","",YEAR(C436)&amp;"-"&amp;TEXT(MONTH(C436),"00"))</f>
        <v/>
      </c>
    </row>
    <row r="437">
      <c r="A437" s="83" t="n"/>
      <c r="C437" s="83" t="n"/>
      <c r="D437">
        <f>IF(C437="","",CHOOSE(WEEKDAY(C437,2),"pon","wt","śr","czw","pt","sob","ndz"))</f>
        <v/>
      </c>
      <c r="E437">
        <f>IF(C437="","",IF(K437=1,IFERROR(IF(INDEX('Dziennik'!$H$4:$H$1200,MATCH(C437,'Dziennik'!$A$4:$A$1200,0))="","(brak planu)",INDEX('Dziennik'!$H$4:$H$1200,MATCH(C437,'Dziennik'!$A$4:$A$1200,0))),"(dzień poza dziennikiem)"),IFERROR(INDEX($G$4:$G$1000,MATCH(INT(C437)&amp;"#"&amp;(K437-1),$L$4:$L$1000,0))&amp;"","")))</f>
        <v/>
      </c>
      <c r="F437" s="84">
        <f>IF(C437="","",IF(K437=1,IFERROR(INDEX('Dziennik'!$I$4:$I$1200,MATCH(C437,'Dziennik'!$A$4:$A$1200,0)),""),IFERROR(INDEX($H$4:$H$1000,MATCH(INT(C437)&amp;"#"&amp;(K437-1),$L$4:$L$1000,0)),"")))</f>
        <v/>
      </c>
      <c r="H437" s="84" t="n"/>
      <c r="K437">
        <f>IF(C437="","",COUNTIF($C$4:C437,C437))</f>
        <v/>
      </c>
      <c r="L437">
        <f>IF(C437="","",INT(C437)&amp;"#"&amp;K437)</f>
        <v/>
      </c>
      <c r="M437">
        <f>IF(C437="","",YEAR(C437)&amp;"-"&amp;TEXT(MONTH(C437),"00"))</f>
        <v/>
      </c>
    </row>
    <row r="438">
      <c r="A438" s="83" t="n"/>
      <c r="C438" s="83" t="n"/>
      <c r="D438">
        <f>IF(C438="","",CHOOSE(WEEKDAY(C438,2),"pon","wt","śr","czw","pt","sob","ndz"))</f>
        <v/>
      </c>
      <c r="E438">
        <f>IF(C438="","",IF(K438=1,IFERROR(IF(INDEX('Dziennik'!$H$4:$H$1200,MATCH(C438,'Dziennik'!$A$4:$A$1200,0))="","(brak planu)",INDEX('Dziennik'!$H$4:$H$1200,MATCH(C438,'Dziennik'!$A$4:$A$1200,0))),"(dzień poza dziennikiem)"),IFERROR(INDEX($G$4:$G$1000,MATCH(INT(C438)&amp;"#"&amp;(K438-1),$L$4:$L$1000,0))&amp;"","")))</f>
        <v/>
      </c>
      <c r="F438" s="84">
        <f>IF(C438="","",IF(K438=1,IFERROR(INDEX('Dziennik'!$I$4:$I$1200,MATCH(C438,'Dziennik'!$A$4:$A$1200,0)),""),IFERROR(INDEX($H$4:$H$1000,MATCH(INT(C438)&amp;"#"&amp;(K438-1),$L$4:$L$1000,0)),"")))</f>
        <v/>
      </c>
      <c r="H438" s="84" t="n"/>
      <c r="K438">
        <f>IF(C438="","",COUNTIF($C$4:C438,C438))</f>
        <v/>
      </c>
      <c r="L438">
        <f>IF(C438="","",INT(C438)&amp;"#"&amp;K438)</f>
        <v/>
      </c>
      <c r="M438">
        <f>IF(C438="","",YEAR(C438)&amp;"-"&amp;TEXT(MONTH(C438),"00"))</f>
        <v/>
      </c>
    </row>
    <row r="439">
      <c r="A439" s="83" t="n"/>
      <c r="C439" s="83" t="n"/>
      <c r="D439">
        <f>IF(C439="","",CHOOSE(WEEKDAY(C439,2),"pon","wt","śr","czw","pt","sob","ndz"))</f>
        <v/>
      </c>
      <c r="E439">
        <f>IF(C439="","",IF(K439=1,IFERROR(IF(INDEX('Dziennik'!$H$4:$H$1200,MATCH(C439,'Dziennik'!$A$4:$A$1200,0))="","(brak planu)",INDEX('Dziennik'!$H$4:$H$1200,MATCH(C439,'Dziennik'!$A$4:$A$1200,0))),"(dzień poza dziennikiem)"),IFERROR(INDEX($G$4:$G$1000,MATCH(INT(C439)&amp;"#"&amp;(K439-1),$L$4:$L$1000,0))&amp;"","")))</f>
        <v/>
      </c>
      <c r="F439" s="84">
        <f>IF(C439="","",IF(K439=1,IFERROR(INDEX('Dziennik'!$I$4:$I$1200,MATCH(C439,'Dziennik'!$A$4:$A$1200,0)),""),IFERROR(INDEX($H$4:$H$1000,MATCH(INT(C439)&amp;"#"&amp;(K439-1),$L$4:$L$1000,0)),"")))</f>
        <v/>
      </c>
      <c r="H439" s="84" t="n"/>
      <c r="K439">
        <f>IF(C439="","",COUNTIF($C$4:C439,C439))</f>
        <v/>
      </c>
      <c r="L439">
        <f>IF(C439="","",INT(C439)&amp;"#"&amp;K439)</f>
        <v/>
      </c>
      <c r="M439">
        <f>IF(C439="","",YEAR(C439)&amp;"-"&amp;TEXT(MONTH(C439),"00"))</f>
        <v/>
      </c>
    </row>
    <row r="440">
      <c r="A440" s="83" t="n"/>
      <c r="C440" s="83" t="n"/>
      <c r="D440">
        <f>IF(C440="","",CHOOSE(WEEKDAY(C440,2),"pon","wt","śr","czw","pt","sob","ndz"))</f>
        <v/>
      </c>
      <c r="E440">
        <f>IF(C440="","",IF(K440=1,IFERROR(IF(INDEX('Dziennik'!$H$4:$H$1200,MATCH(C440,'Dziennik'!$A$4:$A$1200,0))="","(brak planu)",INDEX('Dziennik'!$H$4:$H$1200,MATCH(C440,'Dziennik'!$A$4:$A$1200,0))),"(dzień poza dziennikiem)"),IFERROR(INDEX($G$4:$G$1000,MATCH(INT(C440)&amp;"#"&amp;(K440-1),$L$4:$L$1000,0))&amp;"","")))</f>
        <v/>
      </c>
      <c r="F440" s="84">
        <f>IF(C440="","",IF(K440=1,IFERROR(INDEX('Dziennik'!$I$4:$I$1200,MATCH(C440,'Dziennik'!$A$4:$A$1200,0)),""),IFERROR(INDEX($H$4:$H$1000,MATCH(INT(C440)&amp;"#"&amp;(K440-1),$L$4:$L$1000,0)),"")))</f>
        <v/>
      </c>
      <c r="H440" s="84" t="n"/>
      <c r="K440">
        <f>IF(C440="","",COUNTIF($C$4:C440,C440))</f>
        <v/>
      </c>
      <c r="L440">
        <f>IF(C440="","",INT(C440)&amp;"#"&amp;K440)</f>
        <v/>
      </c>
      <c r="M440">
        <f>IF(C440="","",YEAR(C440)&amp;"-"&amp;TEXT(MONTH(C440),"00"))</f>
        <v/>
      </c>
    </row>
    <row r="441">
      <c r="A441" s="83" t="n"/>
      <c r="C441" s="83" t="n"/>
      <c r="D441">
        <f>IF(C441="","",CHOOSE(WEEKDAY(C441,2),"pon","wt","śr","czw","pt","sob","ndz"))</f>
        <v/>
      </c>
      <c r="E441">
        <f>IF(C441="","",IF(K441=1,IFERROR(IF(INDEX('Dziennik'!$H$4:$H$1200,MATCH(C441,'Dziennik'!$A$4:$A$1200,0))="","(brak planu)",INDEX('Dziennik'!$H$4:$H$1200,MATCH(C441,'Dziennik'!$A$4:$A$1200,0))),"(dzień poza dziennikiem)"),IFERROR(INDEX($G$4:$G$1000,MATCH(INT(C441)&amp;"#"&amp;(K441-1),$L$4:$L$1000,0))&amp;"","")))</f>
        <v/>
      </c>
      <c r="F441" s="84">
        <f>IF(C441="","",IF(K441=1,IFERROR(INDEX('Dziennik'!$I$4:$I$1200,MATCH(C441,'Dziennik'!$A$4:$A$1200,0)),""),IFERROR(INDEX($H$4:$H$1000,MATCH(INT(C441)&amp;"#"&amp;(K441-1),$L$4:$L$1000,0)),"")))</f>
        <v/>
      </c>
      <c r="H441" s="84" t="n"/>
      <c r="K441">
        <f>IF(C441="","",COUNTIF($C$4:C441,C441))</f>
        <v/>
      </c>
      <c r="L441">
        <f>IF(C441="","",INT(C441)&amp;"#"&amp;K441)</f>
        <v/>
      </c>
      <c r="M441">
        <f>IF(C441="","",YEAR(C441)&amp;"-"&amp;TEXT(MONTH(C441),"00"))</f>
        <v/>
      </c>
    </row>
    <row r="442">
      <c r="A442" s="83" t="n"/>
      <c r="C442" s="83" t="n"/>
      <c r="D442">
        <f>IF(C442="","",CHOOSE(WEEKDAY(C442,2),"pon","wt","śr","czw","pt","sob","ndz"))</f>
        <v/>
      </c>
      <c r="E442">
        <f>IF(C442="","",IF(K442=1,IFERROR(IF(INDEX('Dziennik'!$H$4:$H$1200,MATCH(C442,'Dziennik'!$A$4:$A$1200,0))="","(brak planu)",INDEX('Dziennik'!$H$4:$H$1200,MATCH(C442,'Dziennik'!$A$4:$A$1200,0))),"(dzień poza dziennikiem)"),IFERROR(INDEX($G$4:$G$1000,MATCH(INT(C442)&amp;"#"&amp;(K442-1),$L$4:$L$1000,0))&amp;"","")))</f>
        <v/>
      </c>
      <c r="F442" s="84">
        <f>IF(C442="","",IF(K442=1,IFERROR(INDEX('Dziennik'!$I$4:$I$1200,MATCH(C442,'Dziennik'!$A$4:$A$1200,0)),""),IFERROR(INDEX($H$4:$H$1000,MATCH(INT(C442)&amp;"#"&amp;(K442-1),$L$4:$L$1000,0)),"")))</f>
        <v/>
      </c>
      <c r="H442" s="84" t="n"/>
      <c r="K442">
        <f>IF(C442="","",COUNTIF($C$4:C442,C442))</f>
        <v/>
      </c>
      <c r="L442">
        <f>IF(C442="","",INT(C442)&amp;"#"&amp;K442)</f>
        <v/>
      </c>
      <c r="M442">
        <f>IF(C442="","",YEAR(C442)&amp;"-"&amp;TEXT(MONTH(C442),"00"))</f>
        <v/>
      </c>
    </row>
    <row r="443">
      <c r="A443" s="83" t="n"/>
      <c r="C443" s="83" t="n"/>
      <c r="D443">
        <f>IF(C443="","",CHOOSE(WEEKDAY(C443,2),"pon","wt","śr","czw","pt","sob","ndz"))</f>
        <v/>
      </c>
      <c r="E443">
        <f>IF(C443="","",IF(K443=1,IFERROR(IF(INDEX('Dziennik'!$H$4:$H$1200,MATCH(C443,'Dziennik'!$A$4:$A$1200,0))="","(brak planu)",INDEX('Dziennik'!$H$4:$H$1200,MATCH(C443,'Dziennik'!$A$4:$A$1200,0))),"(dzień poza dziennikiem)"),IFERROR(INDEX($G$4:$G$1000,MATCH(INT(C443)&amp;"#"&amp;(K443-1),$L$4:$L$1000,0))&amp;"","")))</f>
        <v/>
      </c>
      <c r="F443" s="84">
        <f>IF(C443="","",IF(K443=1,IFERROR(INDEX('Dziennik'!$I$4:$I$1200,MATCH(C443,'Dziennik'!$A$4:$A$1200,0)),""),IFERROR(INDEX($H$4:$H$1000,MATCH(INT(C443)&amp;"#"&amp;(K443-1),$L$4:$L$1000,0)),"")))</f>
        <v/>
      </c>
      <c r="H443" s="84" t="n"/>
      <c r="K443">
        <f>IF(C443="","",COUNTIF($C$4:C443,C443))</f>
        <v/>
      </c>
      <c r="L443">
        <f>IF(C443="","",INT(C443)&amp;"#"&amp;K443)</f>
        <v/>
      </c>
      <c r="M443">
        <f>IF(C443="","",YEAR(C443)&amp;"-"&amp;TEXT(MONTH(C443),"00"))</f>
        <v/>
      </c>
    </row>
    <row r="444">
      <c r="A444" s="83" t="n"/>
      <c r="C444" s="83" t="n"/>
      <c r="D444">
        <f>IF(C444="","",CHOOSE(WEEKDAY(C444,2),"pon","wt","śr","czw","pt","sob","ndz"))</f>
        <v/>
      </c>
      <c r="E444">
        <f>IF(C444="","",IF(K444=1,IFERROR(IF(INDEX('Dziennik'!$H$4:$H$1200,MATCH(C444,'Dziennik'!$A$4:$A$1200,0))="","(brak planu)",INDEX('Dziennik'!$H$4:$H$1200,MATCH(C444,'Dziennik'!$A$4:$A$1200,0))),"(dzień poza dziennikiem)"),IFERROR(INDEX($G$4:$G$1000,MATCH(INT(C444)&amp;"#"&amp;(K444-1),$L$4:$L$1000,0))&amp;"","")))</f>
        <v/>
      </c>
      <c r="F444" s="84">
        <f>IF(C444="","",IF(K444=1,IFERROR(INDEX('Dziennik'!$I$4:$I$1200,MATCH(C444,'Dziennik'!$A$4:$A$1200,0)),""),IFERROR(INDEX($H$4:$H$1000,MATCH(INT(C444)&amp;"#"&amp;(K444-1),$L$4:$L$1000,0)),"")))</f>
        <v/>
      </c>
      <c r="H444" s="84" t="n"/>
      <c r="K444">
        <f>IF(C444="","",COUNTIF($C$4:C444,C444))</f>
        <v/>
      </c>
      <c r="L444">
        <f>IF(C444="","",INT(C444)&amp;"#"&amp;K444)</f>
        <v/>
      </c>
      <c r="M444">
        <f>IF(C444="","",YEAR(C444)&amp;"-"&amp;TEXT(MONTH(C444),"00"))</f>
        <v/>
      </c>
    </row>
    <row r="445">
      <c r="A445" s="83" t="n"/>
      <c r="C445" s="83" t="n"/>
      <c r="D445">
        <f>IF(C445="","",CHOOSE(WEEKDAY(C445,2),"pon","wt","śr","czw","pt","sob","ndz"))</f>
        <v/>
      </c>
      <c r="E445">
        <f>IF(C445="","",IF(K445=1,IFERROR(IF(INDEX('Dziennik'!$H$4:$H$1200,MATCH(C445,'Dziennik'!$A$4:$A$1200,0))="","(brak planu)",INDEX('Dziennik'!$H$4:$H$1200,MATCH(C445,'Dziennik'!$A$4:$A$1200,0))),"(dzień poza dziennikiem)"),IFERROR(INDEX($G$4:$G$1000,MATCH(INT(C445)&amp;"#"&amp;(K445-1),$L$4:$L$1000,0))&amp;"","")))</f>
        <v/>
      </c>
      <c r="F445" s="84">
        <f>IF(C445="","",IF(K445=1,IFERROR(INDEX('Dziennik'!$I$4:$I$1200,MATCH(C445,'Dziennik'!$A$4:$A$1200,0)),""),IFERROR(INDEX($H$4:$H$1000,MATCH(INT(C445)&amp;"#"&amp;(K445-1),$L$4:$L$1000,0)),"")))</f>
        <v/>
      </c>
      <c r="H445" s="84" t="n"/>
      <c r="K445">
        <f>IF(C445="","",COUNTIF($C$4:C445,C445))</f>
        <v/>
      </c>
      <c r="L445">
        <f>IF(C445="","",INT(C445)&amp;"#"&amp;K445)</f>
        <v/>
      </c>
      <c r="M445">
        <f>IF(C445="","",YEAR(C445)&amp;"-"&amp;TEXT(MONTH(C445),"00"))</f>
        <v/>
      </c>
    </row>
    <row r="446">
      <c r="A446" s="83" t="n"/>
      <c r="C446" s="83" t="n"/>
      <c r="D446">
        <f>IF(C446="","",CHOOSE(WEEKDAY(C446,2),"pon","wt","śr","czw","pt","sob","ndz"))</f>
        <v/>
      </c>
      <c r="E446">
        <f>IF(C446="","",IF(K446=1,IFERROR(IF(INDEX('Dziennik'!$H$4:$H$1200,MATCH(C446,'Dziennik'!$A$4:$A$1200,0))="","(brak planu)",INDEX('Dziennik'!$H$4:$H$1200,MATCH(C446,'Dziennik'!$A$4:$A$1200,0))),"(dzień poza dziennikiem)"),IFERROR(INDEX($G$4:$G$1000,MATCH(INT(C446)&amp;"#"&amp;(K446-1),$L$4:$L$1000,0))&amp;"","")))</f>
        <v/>
      </c>
      <c r="F446" s="84">
        <f>IF(C446="","",IF(K446=1,IFERROR(INDEX('Dziennik'!$I$4:$I$1200,MATCH(C446,'Dziennik'!$A$4:$A$1200,0)),""),IFERROR(INDEX($H$4:$H$1000,MATCH(INT(C446)&amp;"#"&amp;(K446-1),$L$4:$L$1000,0)),"")))</f>
        <v/>
      </c>
      <c r="H446" s="84" t="n"/>
      <c r="K446">
        <f>IF(C446="","",COUNTIF($C$4:C446,C446))</f>
        <v/>
      </c>
      <c r="L446">
        <f>IF(C446="","",INT(C446)&amp;"#"&amp;K446)</f>
        <v/>
      </c>
      <c r="M446">
        <f>IF(C446="","",YEAR(C446)&amp;"-"&amp;TEXT(MONTH(C446),"00"))</f>
        <v/>
      </c>
    </row>
    <row r="447">
      <c r="A447" s="83" t="n"/>
      <c r="C447" s="83" t="n"/>
      <c r="D447">
        <f>IF(C447="","",CHOOSE(WEEKDAY(C447,2),"pon","wt","śr","czw","pt","sob","ndz"))</f>
        <v/>
      </c>
      <c r="E447">
        <f>IF(C447="","",IF(K447=1,IFERROR(IF(INDEX('Dziennik'!$H$4:$H$1200,MATCH(C447,'Dziennik'!$A$4:$A$1200,0))="","(brak planu)",INDEX('Dziennik'!$H$4:$H$1200,MATCH(C447,'Dziennik'!$A$4:$A$1200,0))),"(dzień poza dziennikiem)"),IFERROR(INDEX($G$4:$G$1000,MATCH(INT(C447)&amp;"#"&amp;(K447-1),$L$4:$L$1000,0))&amp;"","")))</f>
        <v/>
      </c>
      <c r="F447" s="84">
        <f>IF(C447="","",IF(K447=1,IFERROR(INDEX('Dziennik'!$I$4:$I$1200,MATCH(C447,'Dziennik'!$A$4:$A$1200,0)),""),IFERROR(INDEX($H$4:$H$1000,MATCH(INT(C447)&amp;"#"&amp;(K447-1),$L$4:$L$1000,0)),"")))</f>
        <v/>
      </c>
      <c r="H447" s="84" t="n"/>
      <c r="K447">
        <f>IF(C447="","",COUNTIF($C$4:C447,C447))</f>
        <v/>
      </c>
      <c r="L447">
        <f>IF(C447="","",INT(C447)&amp;"#"&amp;K447)</f>
        <v/>
      </c>
      <c r="M447">
        <f>IF(C447="","",YEAR(C447)&amp;"-"&amp;TEXT(MONTH(C447),"00"))</f>
        <v/>
      </c>
    </row>
    <row r="448">
      <c r="A448" s="83" t="n"/>
      <c r="C448" s="83" t="n"/>
      <c r="D448">
        <f>IF(C448="","",CHOOSE(WEEKDAY(C448,2),"pon","wt","śr","czw","pt","sob","ndz"))</f>
        <v/>
      </c>
      <c r="E448">
        <f>IF(C448="","",IF(K448=1,IFERROR(IF(INDEX('Dziennik'!$H$4:$H$1200,MATCH(C448,'Dziennik'!$A$4:$A$1200,0))="","(brak planu)",INDEX('Dziennik'!$H$4:$H$1200,MATCH(C448,'Dziennik'!$A$4:$A$1200,0))),"(dzień poza dziennikiem)"),IFERROR(INDEX($G$4:$G$1000,MATCH(INT(C448)&amp;"#"&amp;(K448-1),$L$4:$L$1000,0))&amp;"","")))</f>
        <v/>
      </c>
      <c r="F448" s="84">
        <f>IF(C448="","",IF(K448=1,IFERROR(INDEX('Dziennik'!$I$4:$I$1200,MATCH(C448,'Dziennik'!$A$4:$A$1200,0)),""),IFERROR(INDEX($H$4:$H$1000,MATCH(INT(C448)&amp;"#"&amp;(K448-1),$L$4:$L$1000,0)),"")))</f>
        <v/>
      </c>
      <c r="H448" s="84" t="n"/>
      <c r="K448">
        <f>IF(C448="","",COUNTIF($C$4:C448,C448))</f>
        <v/>
      </c>
      <c r="L448">
        <f>IF(C448="","",INT(C448)&amp;"#"&amp;K448)</f>
        <v/>
      </c>
      <c r="M448">
        <f>IF(C448="","",YEAR(C448)&amp;"-"&amp;TEXT(MONTH(C448),"00"))</f>
        <v/>
      </c>
    </row>
    <row r="449">
      <c r="A449" s="83" t="n"/>
      <c r="C449" s="83" t="n"/>
      <c r="D449">
        <f>IF(C449="","",CHOOSE(WEEKDAY(C449,2),"pon","wt","śr","czw","pt","sob","ndz"))</f>
        <v/>
      </c>
      <c r="E449">
        <f>IF(C449="","",IF(K449=1,IFERROR(IF(INDEX('Dziennik'!$H$4:$H$1200,MATCH(C449,'Dziennik'!$A$4:$A$1200,0))="","(brak planu)",INDEX('Dziennik'!$H$4:$H$1200,MATCH(C449,'Dziennik'!$A$4:$A$1200,0))),"(dzień poza dziennikiem)"),IFERROR(INDEX($G$4:$G$1000,MATCH(INT(C449)&amp;"#"&amp;(K449-1),$L$4:$L$1000,0))&amp;"","")))</f>
        <v/>
      </c>
      <c r="F449" s="84">
        <f>IF(C449="","",IF(K449=1,IFERROR(INDEX('Dziennik'!$I$4:$I$1200,MATCH(C449,'Dziennik'!$A$4:$A$1200,0)),""),IFERROR(INDEX($H$4:$H$1000,MATCH(INT(C449)&amp;"#"&amp;(K449-1),$L$4:$L$1000,0)),"")))</f>
        <v/>
      </c>
      <c r="H449" s="84" t="n"/>
      <c r="K449">
        <f>IF(C449="","",COUNTIF($C$4:C449,C449))</f>
        <v/>
      </c>
      <c r="L449">
        <f>IF(C449="","",INT(C449)&amp;"#"&amp;K449)</f>
        <v/>
      </c>
      <c r="M449">
        <f>IF(C449="","",YEAR(C449)&amp;"-"&amp;TEXT(MONTH(C449),"00"))</f>
        <v/>
      </c>
    </row>
    <row r="450">
      <c r="A450" s="83" t="n"/>
      <c r="C450" s="83" t="n"/>
      <c r="D450">
        <f>IF(C450="","",CHOOSE(WEEKDAY(C450,2),"pon","wt","śr","czw","pt","sob","ndz"))</f>
        <v/>
      </c>
      <c r="E450">
        <f>IF(C450="","",IF(K450=1,IFERROR(IF(INDEX('Dziennik'!$H$4:$H$1200,MATCH(C450,'Dziennik'!$A$4:$A$1200,0))="","(brak planu)",INDEX('Dziennik'!$H$4:$H$1200,MATCH(C450,'Dziennik'!$A$4:$A$1200,0))),"(dzień poza dziennikiem)"),IFERROR(INDEX($G$4:$G$1000,MATCH(INT(C450)&amp;"#"&amp;(K450-1),$L$4:$L$1000,0))&amp;"","")))</f>
        <v/>
      </c>
      <c r="F450" s="84">
        <f>IF(C450="","",IF(K450=1,IFERROR(INDEX('Dziennik'!$I$4:$I$1200,MATCH(C450,'Dziennik'!$A$4:$A$1200,0)),""),IFERROR(INDEX($H$4:$H$1000,MATCH(INT(C450)&amp;"#"&amp;(K450-1),$L$4:$L$1000,0)),"")))</f>
        <v/>
      </c>
      <c r="H450" s="84" t="n"/>
      <c r="K450">
        <f>IF(C450="","",COUNTIF($C$4:C450,C450))</f>
        <v/>
      </c>
      <c r="L450">
        <f>IF(C450="","",INT(C450)&amp;"#"&amp;K450)</f>
        <v/>
      </c>
      <c r="M450">
        <f>IF(C450="","",YEAR(C450)&amp;"-"&amp;TEXT(MONTH(C450),"00"))</f>
        <v/>
      </c>
    </row>
    <row r="451">
      <c r="A451" s="83" t="n"/>
      <c r="C451" s="83" t="n"/>
      <c r="D451">
        <f>IF(C451="","",CHOOSE(WEEKDAY(C451,2),"pon","wt","śr","czw","pt","sob","ndz"))</f>
        <v/>
      </c>
      <c r="E451">
        <f>IF(C451="","",IF(K451=1,IFERROR(IF(INDEX('Dziennik'!$H$4:$H$1200,MATCH(C451,'Dziennik'!$A$4:$A$1200,0))="","(brak planu)",INDEX('Dziennik'!$H$4:$H$1200,MATCH(C451,'Dziennik'!$A$4:$A$1200,0))),"(dzień poza dziennikiem)"),IFERROR(INDEX($G$4:$G$1000,MATCH(INT(C451)&amp;"#"&amp;(K451-1),$L$4:$L$1000,0))&amp;"","")))</f>
        <v/>
      </c>
      <c r="F451" s="84">
        <f>IF(C451="","",IF(K451=1,IFERROR(INDEX('Dziennik'!$I$4:$I$1200,MATCH(C451,'Dziennik'!$A$4:$A$1200,0)),""),IFERROR(INDEX($H$4:$H$1000,MATCH(INT(C451)&amp;"#"&amp;(K451-1),$L$4:$L$1000,0)),"")))</f>
        <v/>
      </c>
      <c r="H451" s="84" t="n"/>
      <c r="K451">
        <f>IF(C451="","",COUNTIF($C$4:C451,C451))</f>
        <v/>
      </c>
      <c r="L451">
        <f>IF(C451="","",INT(C451)&amp;"#"&amp;K451)</f>
        <v/>
      </c>
      <c r="M451">
        <f>IF(C451="","",YEAR(C451)&amp;"-"&amp;TEXT(MONTH(C451),"00"))</f>
        <v/>
      </c>
    </row>
    <row r="452">
      <c r="A452" s="83" t="n"/>
      <c r="C452" s="83" t="n"/>
      <c r="D452">
        <f>IF(C452="","",CHOOSE(WEEKDAY(C452,2),"pon","wt","śr","czw","pt","sob","ndz"))</f>
        <v/>
      </c>
      <c r="E452">
        <f>IF(C452="","",IF(K452=1,IFERROR(IF(INDEX('Dziennik'!$H$4:$H$1200,MATCH(C452,'Dziennik'!$A$4:$A$1200,0))="","(brak planu)",INDEX('Dziennik'!$H$4:$H$1200,MATCH(C452,'Dziennik'!$A$4:$A$1200,0))),"(dzień poza dziennikiem)"),IFERROR(INDEX($G$4:$G$1000,MATCH(INT(C452)&amp;"#"&amp;(K452-1),$L$4:$L$1000,0))&amp;"","")))</f>
        <v/>
      </c>
      <c r="F452" s="84">
        <f>IF(C452="","",IF(K452=1,IFERROR(INDEX('Dziennik'!$I$4:$I$1200,MATCH(C452,'Dziennik'!$A$4:$A$1200,0)),""),IFERROR(INDEX($H$4:$H$1000,MATCH(INT(C452)&amp;"#"&amp;(K452-1),$L$4:$L$1000,0)),"")))</f>
        <v/>
      </c>
      <c r="H452" s="84" t="n"/>
      <c r="K452">
        <f>IF(C452="","",COUNTIF($C$4:C452,C452))</f>
        <v/>
      </c>
      <c r="L452">
        <f>IF(C452="","",INT(C452)&amp;"#"&amp;K452)</f>
        <v/>
      </c>
      <c r="M452">
        <f>IF(C452="","",YEAR(C452)&amp;"-"&amp;TEXT(MONTH(C452),"00"))</f>
        <v/>
      </c>
    </row>
    <row r="453">
      <c r="A453" s="83" t="n"/>
      <c r="C453" s="83" t="n"/>
      <c r="D453">
        <f>IF(C453="","",CHOOSE(WEEKDAY(C453,2),"pon","wt","śr","czw","pt","sob","ndz"))</f>
        <v/>
      </c>
      <c r="E453">
        <f>IF(C453="","",IF(K453=1,IFERROR(IF(INDEX('Dziennik'!$H$4:$H$1200,MATCH(C453,'Dziennik'!$A$4:$A$1200,0))="","(brak planu)",INDEX('Dziennik'!$H$4:$H$1200,MATCH(C453,'Dziennik'!$A$4:$A$1200,0))),"(dzień poza dziennikiem)"),IFERROR(INDEX($G$4:$G$1000,MATCH(INT(C453)&amp;"#"&amp;(K453-1),$L$4:$L$1000,0))&amp;"","")))</f>
        <v/>
      </c>
      <c r="F453" s="84">
        <f>IF(C453="","",IF(K453=1,IFERROR(INDEX('Dziennik'!$I$4:$I$1200,MATCH(C453,'Dziennik'!$A$4:$A$1200,0)),""),IFERROR(INDEX($H$4:$H$1000,MATCH(INT(C453)&amp;"#"&amp;(K453-1),$L$4:$L$1000,0)),"")))</f>
        <v/>
      </c>
      <c r="H453" s="84" t="n"/>
      <c r="K453">
        <f>IF(C453="","",COUNTIF($C$4:C453,C453))</f>
        <v/>
      </c>
      <c r="L453">
        <f>IF(C453="","",INT(C453)&amp;"#"&amp;K453)</f>
        <v/>
      </c>
      <c r="M453">
        <f>IF(C453="","",YEAR(C453)&amp;"-"&amp;TEXT(MONTH(C453),"00"))</f>
        <v/>
      </c>
    </row>
    <row r="454">
      <c r="A454" s="83" t="n"/>
      <c r="C454" s="83" t="n"/>
      <c r="D454">
        <f>IF(C454="","",CHOOSE(WEEKDAY(C454,2),"pon","wt","śr","czw","pt","sob","ndz"))</f>
        <v/>
      </c>
      <c r="E454">
        <f>IF(C454="","",IF(K454=1,IFERROR(IF(INDEX('Dziennik'!$H$4:$H$1200,MATCH(C454,'Dziennik'!$A$4:$A$1200,0))="","(brak planu)",INDEX('Dziennik'!$H$4:$H$1200,MATCH(C454,'Dziennik'!$A$4:$A$1200,0))),"(dzień poza dziennikiem)"),IFERROR(INDEX($G$4:$G$1000,MATCH(INT(C454)&amp;"#"&amp;(K454-1),$L$4:$L$1000,0))&amp;"","")))</f>
        <v/>
      </c>
      <c r="F454" s="84">
        <f>IF(C454="","",IF(K454=1,IFERROR(INDEX('Dziennik'!$I$4:$I$1200,MATCH(C454,'Dziennik'!$A$4:$A$1200,0)),""),IFERROR(INDEX($H$4:$H$1000,MATCH(INT(C454)&amp;"#"&amp;(K454-1),$L$4:$L$1000,0)),"")))</f>
        <v/>
      </c>
      <c r="H454" s="84" t="n"/>
      <c r="K454">
        <f>IF(C454="","",COUNTIF($C$4:C454,C454))</f>
        <v/>
      </c>
      <c r="L454">
        <f>IF(C454="","",INT(C454)&amp;"#"&amp;K454)</f>
        <v/>
      </c>
      <c r="M454">
        <f>IF(C454="","",YEAR(C454)&amp;"-"&amp;TEXT(MONTH(C454),"00"))</f>
        <v/>
      </c>
    </row>
    <row r="455">
      <c r="A455" s="83" t="n"/>
      <c r="C455" s="83" t="n"/>
      <c r="D455">
        <f>IF(C455="","",CHOOSE(WEEKDAY(C455,2),"pon","wt","śr","czw","pt","sob","ndz"))</f>
        <v/>
      </c>
      <c r="E455">
        <f>IF(C455="","",IF(K455=1,IFERROR(IF(INDEX('Dziennik'!$H$4:$H$1200,MATCH(C455,'Dziennik'!$A$4:$A$1200,0))="","(brak planu)",INDEX('Dziennik'!$H$4:$H$1200,MATCH(C455,'Dziennik'!$A$4:$A$1200,0))),"(dzień poza dziennikiem)"),IFERROR(INDEX($G$4:$G$1000,MATCH(INT(C455)&amp;"#"&amp;(K455-1),$L$4:$L$1000,0))&amp;"","")))</f>
        <v/>
      </c>
      <c r="F455" s="84">
        <f>IF(C455="","",IF(K455=1,IFERROR(INDEX('Dziennik'!$I$4:$I$1200,MATCH(C455,'Dziennik'!$A$4:$A$1200,0)),""),IFERROR(INDEX($H$4:$H$1000,MATCH(INT(C455)&amp;"#"&amp;(K455-1),$L$4:$L$1000,0)),"")))</f>
        <v/>
      </c>
      <c r="H455" s="84" t="n"/>
      <c r="K455">
        <f>IF(C455="","",COUNTIF($C$4:C455,C455))</f>
        <v/>
      </c>
      <c r="L455">
        <f>IF(C455="","",INT(C455)&amp;"#"&amp;K455)</f>
        <v/>
      </c>
      <c r="M455">
        <f>IF(C455="","",YEAR(C455)&amp;"-"&amp;TEXT(MONTH(C455),"00"))</f>
        <v/>
      </c>
    </row>
    <row r="456">
      <c r="A456" s="83" t="n"/>
      <c r="C456" s="83" t="n"/>
      <c r="D456">
        <f>IF(C456="","",CHOOSE(WEEKDAY(C456,2),"pon","wt","śr","czw","pt","sob","ndz"))</f>
        <v/>
      </c>
      <c r="E456">
        <f>IF(C456="","",IF(K456=1,IFERROR(IF(INDEX('Dziennik'!$H$4:$H$1200,MATCH(C456,'Dziennik'!$A$4:$A$1200,0))="","(brak planu)",INDEX('Dziennik'!$H$4:$H$1200,MATCH(C456,'Dziennik'!$A$4:$A$1200,0))),"(dzień poza dziennikiem)"),IFERROR(INDEX($G$4:$G$1000,MATCH(INT(C456)&amp;"#"&amp;(K456-1),$L$4:$L$1000,0))&amp;"","")))</f>
        <v/>
      </c>
      <c r="F456" s="84">
        <f>IF(C456="","",IF(K456=1,IFERROR(INDEX('Dziennik'!$I$4:$I$1200,MATCH(C456,'Dziennik'!$A$4:$A$1200,0)),""),IFERROR(INDEX($H$4:$H$1000,MATCH(INT(C456)&amp;"#"&amp;(K456-1),$L$4:$L$1000,0)),"")))</f>
        <v/>
      </c>
      <c r="H456" s="84" t="n"/>
      <c r="K456">
        <f>IF(C456="","",COUNTIF($C$4:C456,C456))</f>
        <v/>
      </c>
      <c r="L456">
        <f>IF(C456="","",INT(C456)&amp;"#"&amp;K456)</f>
        <v/>
      </c>
      <c r="M456">
        <f>IF(C456="","",YEAR(C456)&amp;"-"&amp;TEXT(MONTH(C456),"00"))</f>
        <v/>
      </c>
    </row>
    <row r="457">
      <c r="A457" s="83" t="n"/>
      <c r="C457" s="83" t="n"/>
      <c r="D457">
        <f>IF(C457="","",CHOOSE(WEEKDAY(C457,2),"pon","wt","śr","czw","pt","sob","ndz"))</f>
        <v/>
      </c>
      <c r="E457">
        <f>IF(C457="","",IF(K457=1,IFERROR(IF(INDEX('Dziennik'!$H$4:$H$1200,MATCH(C457,'Dziennik'!$A$4:$A$1200,0))="","(brak planu)",INDEX('Dziennik'!$H$4:$H$1200,MATCH(C457,'Dziennik'!$A$4:$A$1200,0))),"(dzień poza dziennikiem)"),IFERROR(INDEX($G$4:$G$1000,MATCH(INT(C457)&amp;"#"&amp;(K457-1),$L$4:$L$1000,0))&amp;"","")))</f>
        <v/>
      </c>
      <c r="F457" s="84">
        <f>IF(C457="","",IF(K457=1,IFERROR(INDEX('Dziennik'!$I$4:$I$1200,MATCH(C457,'Dziennik'!$A$4:$A$1200,0)),""),IFERROR(INDEX($H$4:$H$1000,MATCH(INT(C457)&amp;"#"&amp;(K457-1),$L$4:$L$1000,0)),"")))</f>
        <v/>
      </c>
      <c r="H457" s="84" t="n"/>
      <c r="K457">
        <f>IF(C457="","",COUNTIF($C$4:C457,C457))</f>
        <v/>
      </c>
      <c r="L457">
        <f>IF(C457="","",INT(C457)&amp;"#"&amp;K457)</f>
        <v/>
      </c>
      <c r="M457">
        <f>IF(C457="","",YEAR(C457)&amp;"-"&amp;TEXT(MONTH(C457),"00"))</f>
        <v/>
      </c>
    </row>
    <row r="458">
      <c r="A458" s="83" t="n"/>
      <c r="C458" s="83" t="n"/>
      <c r="D458">
        <f>IF(C458="","",CHOOSE(WEEKDAY(C458,2),"pon","wt","śr","czw","pt","sob","ndz"))</f>
        <v/>
      </c>
      <c r="E458">
        <f>IF(C458="","",IF(K458=1,IFERROR(IF(INDEX('Dziennik'!$H$4:$H$1200,MATCH(C458,'Dziennik'!$A$4:$A$1200,0))="","(brak planu)",INDEX('Dziennik'!$H$4:$H$1200,MATCH(C458,'Dziennik'!$A$4:$A$1200,0))),"(dzień poza dziennikiem)"),IFERROR(INDEX($G$4:$G$1000,MATCH(INT(C458)&amp;"#"&amp;(K458-1),$L$4:$L$1000,0))&amp;"","")))</f>
        <v/>
      </c>
      <c r="F458" s="84">
        <f>IF(C458="","",IF(K458=1,IFERROR(INDEX('Dziennik'!$I$4:$I$1200,MATCH(C458,'Dziennik'!$A$4:$A$1200,0)),""),IFERROR(INDEX($H$4:$H$1000,MATCH(INT(C458)&amp;"#"&amp;(K458-1),$L$4:$L$1000,0)),"")))</f>
        <v/>
      </c>
      <c r="H458" s="84" t="n"/>
      <c r="K458">
        <f>IF(C458="","",COUNTIF($C$4:C458,C458))</f>
        <v/>
      </c>
      <c r="L458">
        <f>IF(C458="","",INT(C458)&amp;"#"&amp;K458)</f>
        <v/>
      </c>
      <c r="M458">
        <f>IF(C458="","",YEAR(C458)&amp;"-"&amp;TEXT(MONTH(C458),"00"))</f>
        <v/>
      </c>
    </row>
    <row r="459">
      <c r="A459" s="83" t="n"/>
      <c r="C459" s="83" t="n"/>
      <c r="D459">
        <f>IF(C459="","",CHOOSE(WEEKDAY(C459,2),"pon","wt","śr","czw","pt","sob","ndz"))</f>
        <v/>
      </c>
      <c r="E459">
        <f>IF(C459="","",IF(K459=1,IFERROR(IF(INDEX('Dziennik'!$H$4:$H$1200,MATCH(C459,'Dziennik'!$A$4:$A$1200,0))="","(brak planu)",INDEX('Dziennik'!$H$4:$H$1200,MATCH(C459,'Dziennik'!$A$4:$A$1200,0))),"(dzień poza dziennikiem)"),IFERROR(INDEX($G$4:$G$1000,MATCH(INT(C459)&amp;"#"&amp;(K459-1),$L$4:$L$1000,0))&amp;"","")))</f>
        <v/>
      </c>
      <c r="F459" s="84">
        <f>IF(C459="","",IF(K459=1,IFERROR(INDEX('Dziennik'!$I$4:$I$1200,MATCH(C459,'Dziennik'!$A$4:$A$1200,0)),""),IFERROR(INDEX($H$4:$H$1000,MATCH(INT(C459)&amp;"#"&amp;(K459-1),$L$4:$L$1000,0)),"")))</f>
        <v/>
      </c>
      <c r="H459" s="84" t="n"/>
      <c r="K459">
        <f>IF(C459="","",COUNTIF($C$4:C459,C459))</f>
        <v/>
      </c>
      <c r="L459">
        <f>IF(C459="","",INT(C459)&amp;"#"&amp;K459)</f>
        <v/>
      </c>
      <c r="M459">
        <f>IF(C459="","",YEAR(C459)&amp;"-"&amp;TEXT(MONTH(C459),"00"))</f>
        <v/>
      </c>
    </row>
    <row r="460">
      <c r="A460" s="83" t="n"/>
      <c r="C460" s="83" t="n"/>
      <c r="D460">
        <f>IF(C460="","",CHOOSE(WEEKDAY(C460,2),"pon","wt","śr","czw","pt","sob","ndz"))</f>
        <v/>
      </c>
      <c r="E460">
        <f>IF(C460="","",IF(K460=1,IFERROR(IF(INDEX('Dziennik'!$H$4:$H$1200,MATCH(C460,'Dziennik'!$A$4:$A$1200,0))="","(brak planu)",INDEX('Dziennik'!$H$4:$H$1200,MATCH(C460,'Dziennik'!$A$4:$A$1200,0))),"(dzień poza dziennikiem)"),IFERROR(INDEX($G$4:$G$1000,MATCH(INT(C460)&amp;"#"&amp;(K460-1),$L$4:$L$1000,0))&amp;"","")))</f>
        <v/>
      </c>
      <c r="F460" s="84">
        <f>IF(C460="","",IF(K460=1,IFERROR(INDEX('Dziennik'!$I$4:$I$1200,MATCH(C460,'Dziennik'!$A$4:$A$1200,0)),""),IFERROR(INDEX($H$4:$H$1000,MATCH(INT(C460)&amp;"#"&amp;(K460-1),$L$4:$L$1000,0)),"")))</f>
        <v/>
      </c>
      <c r="H460" s="84" t="n"/>
      <c r="K460">
        <f>IF(C460="","",COUNTIF($C$4:C460,C460))</f>
        <v/>
      </c>
      <c r="L460">
        <f>IF(C460="","",INT(C460)&amp;"#"&amp;K460)</f>
        <v/>
      </c>
      <c r="M460">
        <f>IF(C460="","",YEAR(C460)&amp;"-"&amp;TEXT(MONTH(C460),"00"))</f>
        <v/>
      </c>
    </row>
    <row r="461">
      <c r="A461" s="83" t="n"/>
      <c r="C461" s="83" t="n"/>
      <c r="D461">
        <f>IF(C461="","",CHOOSE(WEEKDAY(C461,2),"pon","wt","śr","czw","pt","sob","ndz"))</f>
        <v/>
      </c>
      <c r="E461">
        <f>IF(C461="","",IF(K461=1,IFERROR(IF(INDEX('Dziennik'!$H$4:$H$1200,MATCH(C461,'Dziennik'!$A$4:$A$1200,0))="","(brak planu)",INDEX('Dziennik'!$H$4:$H$1200,MATCH(C461,'Dziennik'!$A$4:$A$1200,0))),"(dzień poza dziennikiem)"),IFERROR(INDEX($G$4:$G$1000,MATCH(INT(C461)&amp;"#"&amp;(K461-1),$L$4:$L$1000,0))&amp;"","")))</f>
        <v/>
      </c>
      <c r="F461" s="84">
        <f>IF(C461="","",IF(K461=1,IFERROR(INDEX('Dziennik'!$I$4:$I$1200,MATCH(C461,'Dziennik'!$A$4:$A$1200,0)),""),IFERROR(INDEX($H$4:$H$1000,MATCH(INT(C461)&amp;"#"&amp;(K461-1),$L$4:$L$1000,0)),"")))</f>
        <v/>
      </c>
      <c r="H461" s="84" t="n"/>
      <c r="K461">
        <f>IF(C461="","",COUNTIF($C$4:C461,C461))</f>
        <v/>
      </c>
      <c r="L461">
        <f>IF(C461="","",INT(C461)&amp;"#"&amp;K461)</f>
        <v/>
      </c>
      <c r="M461">
        <f>IF(C461="","",YEAR(C461)&amp;"-"&amp;TEXT(MONTH(C461),"00"))</f>
        <v/>
      </c>
    </row>
    <row r="462">
      <c r="A462" s="83" t="n"/>
      <c r="C462" s="83" t="n"/>
      <c r="D462">
        <f>IF(C462="","",CHOOSE(WEEKDAY(C462,2),"pon","wt","śr","czw","pt","sob","ndz"))</f>
        <v/>
      </c>
      <c r="E462">
        <f>IF(C462="","",IF(K462=1,IFERROR(IF(INDEX('Dziennik'!$H$4:$H$1200,MATCH(C462,'Dziennik'!$A$4:$A$1200,0))="","(brak planu)",INDEX('Dziennik'!$H$4:$H$1200,MATCH(C462,'Dziennik'!$A$4:$A$1200,0))),"(dzień poza dziennikiem)"),IFERROR(INDEX($G$4:$G$1000,MATCH(INT(C462)&amp;"#"&amp;(K462-1),$L$4:$L$1000,0))&amp;"","")))</f>
        <v/>
      </c>
      <c r="F462" s="84">
        <f>IF(C462="","",IF(K462=1,IFERROR(INDEX('Dziennik'!$I$4:$I$1200,MATCH(C462,'Dziennik'!$A$4:$A$1200,0)),""),IFERROR(INDEX($H$4:$H$1000,MATCH(INT(C462)&amp;"#"&amp;(K462-1),$L$4:$L$1000,0)),"")))</f>
        <v/>
      </c>
      <c r="H462" s="84" t="n"/>
      <c r="K462">
        <f>IF(C462="","",COUNTIF($C$4:C462,C462))</f>
        <v/>
      </c>
      <c r="L462">
        <f>IF(C462="","",INT(C462)&amp;"#"&amp;K462)</f>
        <v/>
      </c>
      <c r="M462">
        <f>IF(C462="","",YEAR(C462)&amp;"-"&amp;TEXT(MONTH(C462),"00"))</f>
        <v/>
      </c>
    </row>
    <row r="463">
      <c r="A463" s="83" t="n"/>
      <c r="C463" s="83" t="n"/>
      <c r="D463">
        <f>IF(C463="","",CHOOSE(WEEKDAY(C463,2),"pon","wt","śr","czw","pt","sob","ndz"))</f>
        <v/>
      </c>
      <c r="E463">
        <f>IF(C463="","",IF(K463=1,IFERROR(IF(INDEX('Dziennik'!$H$4:$H$1200,MATCH(C463,'Dziennik'!$A$4:$A$1200,0))="","(brak planu)",INDEX('Dziennik'!$H$4:$H$1200,MATCH(C463,'Dziennik'!$A$4:$A$1200,0))),"(dzień poza dziennikiem)"),IFERROR(INDEX($G$4:$G$1000,MATCH(INT(C463)&amp;"#"&amp;(K463-1),$L$4:$L$1000,0))&amp;"","")))</f>
        <v/>
      </c>
      <c r="F463" s="84">
        <f>IF(C463="","",IF(K463=1,IFERROR(INDEX('Dziennik'!$I$4:$I$1200,MATCH(C463,'Dziennik'!$A$4:$A$1200,0)),""),IFERROR(INDEX($H$4:$H$1000,MATCH(INT(C463)&amp;"#"&amp;(K463-1),$L$4:$L$1000,0)),"")))</f>
        <v/>
      </c>
      <c r="H463" s="84" t="n"/>
      <c r="K463">
        <f>IF(C463="","",COUNTIF($C$4:C463,C463))</f>
        <v/>
      </c>
      <c r="L463">
        <f>IF(C463="","",INT(C463)&amp;"#"&amp;K463)</f>
        <v/>
      </c>
      <c r="M463">
        <f>IF(C463="","",YEAR(C463)&amp;"-"&amp;TEXT(MONTH(C463),"00"))</f>
        <v/>
      </c>
    </row>
    <row r="464">
      <c r="A464" s="83" t="n"/>
      <c r="C464" s="83" t="n"/>
      <c r="D464">
        <f>IF(C464="","",CHOOSE(WEEKDAY(C464,2),"pon","wt","śr","czw","pt","sob","ndz"))</f>
        <v/>
      </c>
      <c r="E464">
        <f>IF(C464="","",IF(K464=1,IFERROR(IF(INDEX('Dziennik'!$H$4:$H$1200,MATCH(C464,'Dziennik'!$A$4:$A$1200,0))="","(brak planu)",INDEX('Dziennik'!$H$4:$H$1200,MATCH(C464,'Dziennik'!$A$4:$A$1200,0))),"(dzień poza dziennikiem)"),IFERROR(INDEX($G$4:$G$1000,MATCH(INT(C464)&amp;"#"&amp;(K464-1),$L$4:$L$1000,0))&amp;"","")))</f>
        <v/>
      </c>
      <c r="F464" s="84">
        <f>IF(C464="","",IF(K464=1,IFERROR(INDEX('Dziennik'!$I$4:$I$1200,MATCH(C464,'Dziennik'!$A$4:$A$1200,0)),""),IFERROR(INDEX($H$4:$H$1000,MATCH(INT(C464)&amp;"#"&amp;(K464-1),$L$4:$L$1000,0)),"")))</f>
        <v/>
      </c>
      <c r="H464" s="84" t="n"/>
      <c r="K464">
        <f>IF(C464="","",COUNTIF($C$4:C464,C464))</f>
        <v/>
      </c>
      <c r="L464">
        <f>IF(C464="","",INT(C464)&amp;"#"&amp;K464)</f>
        <v/>
      </c>
      <c r="M464">
        <f>IF(C464="","",YEAR(C464)&amp;"-"&amp;TEXT(MONTH(C464),"00"))</f>
        <v/>
      </c>
    </row>
    <row r="465">
      <c r="A465" s="83" t="n"/>
      <c r="C465" s="83" t="n"/>
      <c r="D465">
        <f>IF(C465="","",CHOOSE(WEEKDAY(C465,2),"pon","wt","śr","czw","pt","sob","ndz"))</f>
        <v/>
      </c>
      <c r="E465">
        <f>IF(C465="","",IF(K465=1,IFERROR(IF(INDEX('Dziennik'!$H$4:$H$1200,MATCH(C465,'Dziennik'!$A$4:$A$1200,0))="","(brak planu)",INDEX('Dziennik'!$H$4:$H$1200,MATCH(C465,'Dziennik'!$A$4:$A$1200,0))),"(dzień poza dziennikiem)"),IFERROR(INDEX($G$4:$G$1000,MATCH(INT(C465)&amp;"#"&amp;(K465-1),$L$4:$L$1000,0))&amp;"","")))</f>
        <v/>
      </c>
      <c r="F465" s="84">
        <f>IF(C465="","",IF(K465=1,IFERROR(INDEX('Dziennik'!$I$4:$I$1200,MATCH(C465,'Dziennik'!$A$4:$A$1200,0)),""),IFERROR(INDEX($H$4:$H$1000,MATCH(INT(C465)&amp;"#"&amp;(K465-1),$L$4:$L$1000,0)),"")))</f>
        <v/>
      </c>
      <c r="H465" s="84" t="n"/>
      <c r="K465">
        <f>IF(C465="","",COUNTIF($C$4:C465,C465))</f>
        <v/>
      </c>
      <c r="L465">
        <f>IF(C465="","",INT(C465)&amp;"#"&amp;K465)</f>
        <v/>
      </c>
      <c r="M465">
        <f>IF(C465="","",YEAR(C465)&amp;"-"&amp;TEXT(MONTH(C465),"00"))</f>
        <v/>
      </c>
    </row>
    <row r="466">
      <c r="A466" s="83" t="n"/>
      <c r="C466" s="83" t="n"/>
      <c r="D466">
        <f>IF(C466="","",CHOOSE(WEEKDAY(C466,2),"pon","wt","śr","czw","pt","sob","ndz"))</f>
        <v/>
      </c>
      <c r="E466">
        <f>IF(C466="","",IF(K466=1,IFERROR(IF(INDEX('Dziennik'!$H$4:$H$1200,MATCH(C466,'Dziennik'!$A$4:$A$1200,0))="","(brak planu)",INDEX('Dziennik'!$H$4:$H$1200,MATCH(C466,'Dziennik'!$A$4:$A$1200,0))),"(dzień poza dziennikiem)"),IFERROR(INDEX($G$4:$G$1000,MATCH(INT(C466)&amp;"#"&amp;(K466-1),$L$4:$L$1000,0))&amp;"","")))</f>
        <v/>
      </c>
      <c r="F466" s="84">
        <f>IF(C466="","",IF(K466=1,IFERROR(INDEX('Dziennik'!$I$4:$I$1200,MATCH(C466,'Dziennik'!$A$4:$A$1200,0)),""),IFERROR(INDEX($H$4:$H$1000,MATCH(INT(C466)&amp;"#"&amp;(K466-1),$L$4:$L$1000,0)),"")))</f>
        <v/>
      </c>
      <c r="H466" s="84" t="n"/>
      <c r="K466">
        <f>IF(C466="","",COUNTIF($C$4:C466,C466))</f>
        <v/>
      </c>
      <c r="L466">
        <f>IF(C466="","",INT(C466)&amp;"#"&amp;K466)</f>
        <v/>
      </c>
      <c r="M466">
        <f>IF(C466="","",YEAR(C466)&amp;"-"&amp;TEXT(MONTH(C466),"00"))</f>
        <v/>
      </c>
    </row>
    <row r="467">
      <c r="A467" s="83" t="n"/>
      <c r="C467" s="83" t="n"/>
      <c r="D467">
        <f>IF(C467="","",CHOOSE(WEEKDAY(C467,2),"pon","wt","śr","czw","pt","sob","ndz"))</f>
        <v/>
      </c>
      <c r="E467">
        <f>IF(C467="","",IF(K467=1,IFERROR(IF(INDEX('Dziennik'!$H$4:$H$1200,MATCH(C467,'Dziennik'!$A$4:$A$1200,0))="","(brak planu)",INDEX('Dziennik'!$H$4:$H$1200,MATCH(C467,'Dziennik'!$A$4:$A$1200,0))),"(dzień poza dziennikiem)"),IFERROR(INDEX($G$4:$G$1000,MATCH(INT(C467)&amp;"#"&amp;(K467-1),$L$4:$L$1000,0))&amp;"","")))</f>
        <v/>
      </c>
      <c r="F467" s="84">
        <f>IF(C467="","",IF(K467=1,IFERROR(INDEX('Dziennik'!$I$4:$I$1200,MATCH(C467,'Dziennik'!$A$4:$A$1200,0)),""),IFERROR(INDEX($H$4:$H$1000,MATCH(INT(C467)&amp;"#"&amp;(K467-1),$L$4:$L$1000,0)),"")))</f>
        <v/>
      </c>
      <c r="H467" s="84" t="n"/>
      <c r="K467">
        <f>IF(C467="","",COUNTIF($C$4:C467,C467))</f>
        <v/>
      </c>
      <c r="L467">
        <f>IF(C467="","",INT(C467)&amp;"#"&amp;K467)</f>
        <v/>
      </c>
      <c r="M467">
        <f>IF(C467="","",YEAR(C467)&amp;"-"&amp;TEXT(MONTH(C467),"00"))</f>
        <v/>
      </c>
    </row>
    <row r="468">
      <c r="A468" s="83" t="n"/>
      <c r="C468" s="83" t="n"/>
      <c r="D468">
        <f>IF(C468="","",CHOOSE(WEEKDAY(C468,2),"pon","wt","śr","czw","pt","sob","ndz"))</f>
        <v/>
      </c>
      <c r="E468">
        <f>IF(C468="","",IF(K468=1,IFERROR(IF(INDEX('Dziennik'!$H$4:$H$1200,MATCH(C468,'Dziennik'!$A$4:$A$1200,0))="","(brak planu)",INDEX('Dziennik'!$H$4:$H$1200,MATCH(C468,'Dziennik'!$A$4:$A$1200,0))),"(dzień poza dziennikiem)"),IFERROR(INDEX($G$4:$G$1000,MATCH(INT(C468)&amp;"#"&amp;(K468-1),$L$4:$L$1000,0))&amp;"","")))</f>
        <v/>
      </c>
      <c r="F468" s="84">
        <f>IF(C468="","",IF(K468=1,IFERROR(INDEX('Dziennik'!$I$4:$I$1200,MATCH(C468,'Dziennik'!$A$4:$A$1200,0)),""),IFERROR(INDEX($H$4:$H$1000,MATCH(INT(C468)&amp;"#"&amp;(K468-1),$L$4:$L$1000,0)),"")))</f>
        <v/>
      </c>
      <c r="H468" s="84" t="n"/>
      <c r="K468">
        <f>IF(C468="","",COUNTIF($C$4:C468,C468))</f>
        <v/>
      </c>
      <c r="L468">
        <f>IF(C468="","",INT(C468)&amp;"#"&amp;K468)</f>
        <v/>
      </c>
      <c r="M468">
        <f>IF(C468="","",YEAR(C468)&amp;"-"&amp;TEXT(MONTH(C468),"00"))</f>
        <v/>
      </c>
    </row>
    <row r="469">
      <c r="A469" s="83" t="n"/>
      <c r="C469" s="83" t="n"/>
      <c r="D469">
        <f>IF(C469="","",CHOOSE(WEEKDAY(C469,2),"pon","wt","śr","czw","pt","sob","ndz"))</f>
        <v/>
      </c>
      <c r="E469">
        <f>IF(C469="","",IF(K469=1,IFERROR(IF(INDEX('Dziennik'!$H$4:$H$1200,MATCH(C469,'Dziennik'!$A$4:$A$1200,0))="","(brak planu)",INDEX('Dziennik'!$H$4:$H$1200,MATCH(C469,'Dziennik'!$A$4:$A$1200,0))),"(dzień poza dziennikiem)"),IFERROR(INDEX($G$4:$G$1000,MATCH(INT(C469)&amp;"#"&amp;(K469-1),$L$4:$L$1000,0))&amp;"","")))</f>
        <v/>
      </c>
      <c r="F469" s="84">
        <f>IF(C469="","",IF(K469=1,IFERROR(INDEX('Dziennik'!$I$4:$I$1200,MATCH(C469,'Dziennik'!$A$4:$A$1200,0)),""),IFERROR(INDEX($H$4:$H$1000,MATCH(INT(C469)&amp;"#"&amp;(K469-1),$L$4:$L$1000,0)),"")))</f>
        <v/>
      </c>
      <c r="H469" s="84" t="n"/>
      <c r="K469">
        <f>IF(C469="","",COUNTIF($C$4:C469,C469))</f>
        <v/>
      </c>
      <c r="L469">
        <f>IF(C469="","",INT(C469)&amp;"#"&amp;K469)</f>
        <v/>
      </c>
      <c r="M469">
        <f>IF(C469="","",YEAR(C469)&amp;"-"&amp;TEXT(MONTH(C469),"00"))</f>
        <v/>
      </c>
    </row>
    <row r="470">
      <c r="A470" s="83" t="n"/>
      <c r="C470" s="83" t="n"/>
      <c r="D470">
        <f>IF(C470="","",CHOOSE(WEEKDAY(C470,2),"pon","wt","śr","czw","pt","sob","ndz"))</f>
        <v/>
      </c>
      <c r="E470">
        <f>IF(C470="","",IF(K470=1,IFERROR(IF(INDEX('Dziennik'!$H$4:$H$1200,MATCH(C470,'Dziennik'!$A$4:$A$1200,0))="","(brak planu)",INDEX('Dziennik'!$H$4:$H$1200,MATCH(C470,'Dziennik'!$A$4:$A$1200,0))),"(dzień poza dziennikiem)"),IFERROR(INDEX($G$4:$G$1000,MATCH(INT(C470)&amp;"#"&amp;(K470-1),$L$4:$L$1000,0))&amp;"","")))</f>
        <v/>
      </c>
      <c r="F470" s="84">
        <f>IF(C470="","",IF(K470=1,IFERROR(INDEX('Dziennik'!$I$4:$I$1200,MATCH(C470,'Dziennik'!$A$4:$A$1200,0)),""),IFERROR(INDEX($H$4:$H$1000,MATCH(INT(C470)&amp;"#"&amp;(K470-1),$L$4:$L$1000,0)),"")))</f>
        <v/>
      </c>
      <c r="H470" s="84" t="n"/>
      <c r="K470">
        <f>IF(C470="","",COUNTIF($C$4:C470,C470))</f>
        <v/>
      </c>
      <c r="L470">
        <f>IF(C470="","",INT(C470)&amp;"#"&amp;K470)</f>
        <v/>
      </c>
      <c r="M470">
        <f>IF(C470="","",YEAR(C470)&amp;"-"&amp;TEXT(MONTH(C470),"00"))</f>
        <v/>
      </c>
    </row>
    <row r="471">
      <c r="A471" s="83" t="n"/>
      <c r="C471" s="83" t="n"/>
      <c r="D471">
        <f>IF(C471="","",CHOOSE(WEEKDAY(C471,2),"pon","wt","śr","czw","pt","sob","ndz"))</f>
        <v/>
      </c>
      <c r="E471">
        <f>IF(C471="","",IF(K471=1,IFERROR(IF(INDEX('Dziennik'!$H$4:$H$1200,MATCH(C471,'Dziennik'!$A$4:$A$1200,0))="","(brak planu)",INDEX('Dziennik'!$H$4:$H$1200,MATCH(C471,'Dziennik'!$A$4:$A$1200,0))),"(dzień poza dziennikiem)"),IFERROR(INDEX($G$4:$G$1000,MATCH(INT(C471)&amp;"#"&amp;(K471-1),$L$4:$L$1000,0))&amp;"","")))</f>
        <v/>
      </c>
      <c r="F471" s="84">
        <f>IF(C471="","",IF(K471=1,IFERROR(INDEX('Dziennik'!$I$4:$I$1200,MATCH(C471,'Dziennik'!$A$4:$A$1200,0)),""),IFERROR(INDEX($H$4:$H$1000,MATCH(INT(C471)&amp;"#"&amp;(K471-1),$L$4:$L$1000,0)),"")))</f>
        <v/>
      </c>
      <c r="H471" s="84" t="n"/>
      <c r="K471">
        <f>IF(C471="","",COUNTIF($C$4:C471,C471))</f>
        <v/>
      </c>
      <c r="L471">
        <f>IF(C471="","",INT(C471)&amp;"#"&amp;K471)</f>
        <v/>
      </c>
      <c r="M471">
        <f>IF(C471="","",YEAR(C471)&amp;"-"&amp;TEXT(MONTH(C471),"00"))</f>
        <v/>
      </c>
    </row>
    <row r="472">
      <c r="A472" s="83" t="n"/>
      <c r="C472" s="83" t="n"/>
      <c r="D472">
        <f>IF(C472="","",CHOOSE(WEEKDAY(C472,2),"pon","wt","śr","czw","pt","sob","ndz"))</f>
        <v/>
      </c>
      <c r="E472">
        <f>IF(C472="","",IF(K472=1,IFERROR(IF(INDEX('Dziennik'!$H$4:$H$1200,MATCH(C472,'Dziennik'!$A$4:$A$1200,0))="","(brak planu)",INDEX('Dziennik'!$H$4:$H$1200,MATCH(C472,'Dziennik'!$A$4:$A$1200,0))),"(dzień poza dziennikiem)"),IFERROR(INDEX($G$4:$G$1000,MATCH(INT(C472)&amp;"#"&amp;(K472-1),$L$4:$L$1000,0))&amp;"","")))</f>
        <v/>
      </c>
      <c r="F472" s="84">
        <f>IF(C472="","",IF(K472=1,IFERROR(INDEX('Dziennik'!$I$4:$I$1200,MATCH(C472,'Dziennik'!$A$4:$A$1200,0)),""),IFERROR(INDEX($H$4:$H$1000,MATCH(INT(C472)&amp;"#"&amp;(K472-1),$L$4:$L$1000,0)),"")))</f>
        <v/>
      </c>
      <c r="H472" s="84" t="n"/>
      <c r="K472">
        <f>IF(C472="","",COUNTIF($C$4:C472,C472))</f>
        <v/>
      </c>
      <c r="L472">
        <f>IF(C472="","",INT(C472)&amp;"#"&amp;K472)</f>
        <v/>
      </c>
      <c r="M472">
        <f>IF(C472="","",YEAR(C472)&amp;"-"&amp;TEXT(MONTH(C472),"00"))</f>
        <v/>
      </c>
    </row>
    <row r="473">
      <c r="A473" s="83" t="n"/>
      <c r="C473" s="83" t="n"/>
      <c r="D473">
        <f>IF(C473="","",CHOOSE(WEEKDAY(C473,2),"pon","wt","śr","czw","pt","sob","ndz"))</f>
        <v/>
      </c>
      <c r="E473">
        <f>IF(C473="","",IF(K473=1,IFERROR(IF(INDEX('Dziennik'!$H$4:$H$1200,MATCH(C473,'Dziennik'!$A$4:$A$1200,0))="","(brak planu)",INDEX('Dziennik'!$H$4:$H$1200,MATCH(C473,'Dziennik'!$A$4:$A$1200,0))),"(dzień poza dziennikiem)"),IFERROR(INDEX($G$4:$G$1000,MATCH(INT(C473)&amp;"#"&amp;(K473-1),$L$4:$L$1000,0))&amp;"","")))</f>
        <v/>
      </c>
      <c r="F473" s="84">
        <f>IF(C473="","",IF(K473=1,IFERROR(INDEX('Dziennik'!$I$4:$I$1200,MATCH(C473,'Dziennik'!$A$4:$A$1200,0)),""),IFERROR(INDEX($H$4:$H$1000,MATCH(INT(C473)&amp;"#"&amp;(K473-1),$L$4:$L$1000,0)),"")))</f>
        <v/>
      </c>
      <c r="H473" s="84" t="n"/>
      <c r="K473">
        <f>IF(C473="","",COUNTIF($C$4:C473,C473))</f>
        <v/>
      </c>
      <c r="L473">
        <f>IF(C473="","",INT(C473)&amp;"#"&amp;K473)</f>
        <v/>
      </c>
      <c r="M473">
        <f>IF(C473="","",YEAR(C473)&amp;"-"&amp;TEXT(MONTH(C473),"00"))</f>
        <v/>
      </c>
    </row>
    <row r="474">
      <c r="A474" s="83" t="n"/>
      <c r="C474" s="83" t="n"/>
      <c r="D474">
        <f>IF(C474="","",CHOOSE(WEEKDAY(C474,2),"pon","wt","śr","czw","pt","sob","ndz"))</f>
        <v/>
      </c>
      <c r="E474">
        <f>IF(C474="","",IF(K474=1,IFERROR(IF(INDEX('Dziennik'!$H$4:$H$1200,MATCH(C474,'Dziennik'!$A$4:$A$1200,0))="","(brak planu)",INDEX('Dziennik'!$H$4:$H$1200,MATCH(C474,'Dziennik'!$A$4:$A$1200,0))),"(dzień poza dziennikiem)"),IFERROR(INDEX($G$4:$G$1000,MATCH(INT(C474)&amp;"#"&amp;(K474-1),$L$4:$L$1000,0))&amp;"","")))</f>
        <v/>
      </c>
      <c r="F474" s="84">
        <f>IF(C474="","",IF(K474=1,IFERROR(INDEX('Dziennik'!$I$4:$I$1200,MATCH(C474,'Dziennik'!$A$4:$A$1200,0)),""),IFERROR(INDEX($H$4:$H$1000,MATCH(INT(C474)&amp;"#"&amp;(K474-1),$L$4:$L$1000,0)),"")))</f>
        <v/>
      </c>
      <c r="H474" s="84" t="n"/>
      <c r="K474">
        <f>IF(C474="","",COUNTIF($C$4:C474,C474))</f>
        <v/>
      </c>
      <c r="L474">
        <f>IF(C474="","",INT(C474)&amp;"#"&amp;K474)</f>
        <v/>
      </c>
      <c r="M474">
        <f>IF(C474="","",YEAR(C474)&amp;"-"&amp;TEXT(MONTH(C474),"00"))</f>
        <v/>
      </c>
    </row>
    <row r="475">
      <c r="A475" s="83" t="n"/>
      <c r="C475" s="83" t="n"/>
      <c r="D475">
        <f>IF(C475="","",CHOOSE(WEEKDAY(C475,2),"pon","wt","śr","czw","pt","sob","ndz"))</f>
        <v/>
      </c>
      <c r="E475">
        <f>IF(C475="","",IF(K475=1,IFERROR(IF(INDEX('Dziennik'!$H$4:$H$1200,MATCH(C475,'Dziennik'!$A$4:$A$1200,0))="","(brak planu)",INDEX('Dziennik'!$H$4:$H$1200,MATCH(C475,'Dziennik'!$A$4:$A$1200,0))),"(dzień poza dziennikiem)"),IFERROR(INDEX($G$4:$G$1000,MATCH(INT(C475)&amp;"#"&amp;(K475-1),$L$4:$L$1000,0))&amp;"","")))</f>
        <v/>
      </c>
      <c r="F475" s="84">
        <f>IF(C475="","",IF(K475=1,IFERROR(INDEX('Dziennik'!$I$4:$I$1200,MATCH(C475,'Dziennik'!$A$4:$A$1200,0)),""),IFERROR(INDEX($H$4:$H$1000,MATCH(INT(C475)&amp;"#"&amp;(K475-1),$L$4:$L$1000,0)),"")))</f>
        <v/>
      </c>
      <c r="H475" s="84" t="n"/>
      <c r="K475">
        <f>IF(C475="","",COUNTIF($C$4:C475,C475))</f>
        <v/>
      </c>
      <c r="L475">
        <f>IF(C475="","",INT(C475)&amp;"#"&amp;K475)</f>
        <v/>
      </c>
      <c r="M475">
        <f>IF(C475="","",YEAR(C475)&amp;"-"&amp;TEXT(MONTH(C475),"00"))</f>
        <v/>
      </c>
    </row>
    <row r="476">
      <c r="A476" s="83" t="n"/>
      <c r="C476" s="83" t="n"/>
      <c r="D476">
        <f>IF(C476="","",CHOOSE(WEEKDAY(C476,2),"pon","wt","śr","czw","pt","sob","ndz"))</f>
        <v/>
      </c>
      <c r="E476">
        <f>IF(C476="","",IF(K476=1,IFERROR(IF(INDEX('Dziennik'!$H$4:$H$1200,MATCH(C476,'Dziennik'!$A$4:$A$1200,0))="","(brak planu)",INDEX('Dziennik'!$H$4:$H$1200,MATCH(C476,'Dziennik'!$A$4:$A$1200,0))),"(dzień poza dziennikiem)"),IFERROR(INDEX($G$4:$G$1000,MATCH(INT(C476)&amp;"#"&amp;(K476-1),$L$4:$L$1000,0))&amp;"","")))</f>
        <v/>
      </c>
      <c r="F476" s="84">
        <f>IF(C476="","",IF(K476=1,IFERROR(INDEX('Dziennik'!$I$4:$I$1200,MATCH(C476,'Dziennik'!$A$4:$A$1200,0)),""),IFERROR(INDEX($H$4:$H$1000,MATCH(INT(C476)&amp;"#"&amp;(K476-1),$L$4:$L$1000,0)),"")))</f>
        <v/>
      </c>
      <c r="H476" s="84" t="n"/>
      <c r="K476">
        <f>IF(C476="","",COUNTIF($C$4:C476,C476))</f>
        <v/>
      </c>
      <c r="L476">
        <f>IF(C476="","",INT(C476)&amp;"#"&amp;K476)</f>
        <v/>
      </c>
      <c r="M476">
        <f>IF(C476="","",YEAR(C476)&amp;"-"&amp;TEXT(MONTH(C476),"00"))</f>
        <v/>
      </c>
    </row>
    <row r="477">
      <c r="A477" s="83" t="n"/>
      <c r="C477" s="83" t="n"/>
      <c r="D477">
        <f>IF(C477="","",CHOOSE(WEEKDAY(C477,2),"pon","wt","śr","czw","pt","sob","ndz"))</f>
        <v/>
      </c>
      <c r="E477">
        <f>IF(C477="","",IF(K477=1,IFERROR(IF(INDEX('Dziennik'!$H$4:$H$1200,MATCH(C477,'Dziennik'!$A$4:$A$1200,0))="","(brak planu)",INDEX('Dziennik'!$H$4:$H$1200,MATCH(C477,'Dziennik'!$A$4:$A$1200,0))),"(dzień poza dziennikiem)"),IFERROR(INDEX($G$4:$G$1000,MATCH(INT(C477)&amp;"#"&amp;(K477-1),$L$4:$L$1000,0))&amp;"","")))</f>
        <v/>
      </c>
      <c r="F477" s="84">
        <f>IF(C477="","",IF(K477=1,IFERROR(INDEX('Dziennik'!$I$4:$I$1200,MATCH(C477,'Dziennik'!$A$4:$A$1200,0)),""),IFERROR(INDEX($H$4:$H$1000,MATCH(INT(C477)&amp;"#"&amp;(K477-1),$L$4:$L$1000,0)),"")))</f>
        <v/>
      </c>
      <c r="H477" s="84" t="n"/>
      <c r="K477">
        <f>IF(C477="","",COUNTIF($C$4:C477,C477))</f>
        <v/>
      </c>
      <c r="L477">
        <f>IF(C477="","",INT(C477)&amp;"#"&amp;K477)</f>
        <v/>
      </c>
      <c r="M477">
        <f>IF(C477="","",YEAR(C477)&amp;"-"&amp;TEXT(MONTH(C477),"00"))</f>
        <v/>
      </c>
    </row>
    <row r="478">
      <c r="A478" s="83" t="n"/>
      <c r="C478" s="83" t="n"/>
      <c r="D478">
        <f>IF(C478="","",CHOOSE(WEEKDAY(C478,2),"pon","wt","śr","czw","pt","sob","ndz"))</f>
        <v/>
      </c>
      <c r="E478">
        <f>IF(C478="","",IF(K478=1,IFERROR(IF(INDEX('Dziennik'!$H$4:$H$1200,MATCH(C478,'Dziennik'!$A$4:$A$1200,0))="","(brak planu)",INDEX('Dziennik'!$H$4:$H$1200,MATCH(C478,'Dziennik'!$A$4:$A$1200,0))),"(dzień poza dziennikiem)"),IFERROR(INDEX($G$4:$G$1000,MATCH(INT(C478)&amp;"#"&amp;(K478-1),$L$4:$L$1000,0))&amp;"","")))</f>
        <v/>
      </c>
      <c r="F478" s="84">
        <f>IF(C478="","",IF(K478=1,IFERROR(INDEX('Dziennik'!$I$4:$I$1200,MATCH(C478,'Dziennik'!$A$4:$A$1200,0)),""),IFERROR(INDEX($H$4:$H$1000,MATCH(INT(C478)&amp;"#"&amp;(K478-1),$L$4:$L$1000,0)),"")))</f>
        <v/>
      </c>
      <c r="H478" s="84" t="n"/>
      <c r="K478">
        <f>IF(C478="","",COUNTIF($C$4:C478,C478))</f>
        <v/>
      </c>
      <c r="L478">
        <f>IF(C478="","",INT(C478)&amp;"#"&amp;K478)</f>
        <v/>
      </c>
      <c r="M478">
        <f>IF(C478="","",YEAR(C478)&amp;"-"&amp;TEXT(MONTH(C478),"00"))</f>
        <v/>
      </c>
    </row>
    <row r="479">
      <c r="A479" s="83" t="n"/>
      <c r="C479" s="83" t="n"/>
      <c r="D479">
        <f>IF(C479="","",CHOOSE(WEEKDAY(C479,2),"pon","wt","śr","czw","pt","sob","ndz"))</f>
        <v/>
      </c>
      <c r="E479">
        <f>IF(C479="","",IF(K479=1,IFERROR(IF(INDEX('Dziennik'!$H$4:$H$1200,MATCH(C479,'Dziennik'!$A$4:$A$1200,0))="","(brak planu)",INDEX('Dziennik'!$H$4:$H$1200,MATCH(C479,'Dziennik'!$A$4:$A$1200,0))),"(dzień poza dziennikiem)"),IFERROR(INDEX($G$4:$G$1000,MATCH(INT(C479)&amp;"#"&amp;(K479-1),$L$4:$L$1000,0))&amp;"","")))</f>
        <v/>
      </c>
      <c r="F479" s="84">
        <f>IF(C479="","",IF(K479=1,IFERROR(INDEX('Dziennik'!$I$4:$I$1200,MATCH(C479,'Dziennik'!$A$4:$A$1200,0)),""),IFERROR(INDEX($H$4:$H$1000,MATCH(INT(C479)&amp;"#"&amp;(K479-1),$L$4:$L$1000,0)),"")))</f>
        <v/>
      </c>
      <c r="H479" s="84" t="n"/>
      <c r="K479">
        <f>IF(C479="","",COUNTIF($C$4:C479,C479))</f>
        <v/>
      </c>
      <c r="L479">
        <f>IF(C479="","",INT(C479)&amp;"#"&amp;K479)</f>
        <v/>
      </c>
      <c r="M479">
        <f>IF(C479="","",YEAR(C479)&amp;"-"&amp;TEXT(MONTH(C479),"00"))</f>
        <v/>
      </c>
    </row>
    <row r="480">
      <c r="A480" s="83" t="n"/>
      <c r="C480" s="83" t="n"/>
      <c r="D480">
        <f>IF(C480="","",CHOOSE(WEEKDAY(C480,2),"pon","wt","śr","czw","pt","sob","ndz"))</f>
        <v/>
      </c>
      <c r="E480">
        <f>IF(C480="","",IF(K480=1,IFERROR(IF(INDEX('Dziennik'!$H$4:$H$1200,MATCH(C480,'Dziennik'!$A$4:$A$1200,0))="","(brak planu)",INDEX('Dziennik'!$H$4:$H$1200,MATCH(C480,'Dziennik'!$A$4:$A$1200,0))),"(dzień poza dziennikiem)"),IFERROR(INDEX($G$4:$G$1000,MATCH(INT(C480)&amp;"#"&amp;(K480-1),$L$4:$L$1000,0))&amp;"","")))</f>
        <v/>
      </c>
      <c r="F480" s="84">
        <f>IF(C480="","",IF(K480=1,IFERROR(INDEX('Dziennik'!$I$4:$I$1200,MATCH(C480,'Dziennik'!$A$4:$A$1200,0)),""),IFERROR(INDEX($H$4:$H$1000,MATCH(INT(C480)&amp;"#"&amp;(K480-1),$L$4:$L$1000,0)),"")))</f>
        <v/>
      </c>
      <c r="H480" s="84" t="n"/>
      <c r="K480">
        <f>IF(C480="","",COUNTIF($C$4:C480,C480))</f>
        <v/>
      </c>
      <c r="L480">
        <f>IF(C480="","",INT(C480)&amp;"#"&amp;K480)</f>
        <v/>
      </c>
      <c r="M480">
        <f>IF(C480="","",YEAR(C480)&amp;"-"&amp;TEXT(MONTH(C480),"00"))</f>
        <v/>
      </c>
    </row>
    <row r="481">
      <c r="A481" s="83" t="n"/>
      <c r="C481" s="83" t="n"/>
      <c r="D481">
        <f>IF(C481="","",CHOOSE(WEEKDAY(C481,2),"pon","wt","śr","czw","pt","sob","ndz"))</f>
        <v/>
      </c>
      <c r="E481">
        <f>IF(C481="","",IF(K481=1,IFERROR(IF(INDEX('Dziennik'!$H$4:$H$1200,MATCH(C481,'Dziennik'!$A$4:$A$1200,0))="","(brak planu)",INDEX('Dziennik'!$H$4:$H$1200,MATCH(C481,'Dziennik'!$A$4:$A$1200,0))),"(dzień poza dziennikiem)"),IFERROR(INDEX($G$4:$G$1000,MATCH(INT(C481)&amp;"#"&amp;(K481-1),$L$4:$L$1000,0))&amp;"","")))</f>
        <v/>
      </c>
      <c r="F481" s="84">
        <f>IF(C481="","",IF(K481=1,IFERROR(INDEX('Dziennik'!$I$4:$I$1200,MATCH(C481,'Dziennik'!$A$4:$A$1200,0)),""),IFERROR(INDEX($H$4:$H$1000,MATCH(INT(C481)&amp;"#"&amp;(K481-1),$L$4:$L$1000,0)),"")))</f>
        <v/>
      </c>
      <c r="H481" s="84" t="n"/>
      <c r="K481">
        <f>IF(C481="","",COUNTIF($C$4:C481,C481))</f>
        <v/>
      </c>
      <c r="L481">
        <f>IF(C481="","",INT(C481)&amp;"#"&amp;K481)</f>
        <v/>
      </c>
      <c r="M481">
        <f>IF(C481="","",YEAR(C481)&amp;"-"&amp;TEXT(MONTH(C481),"00"))</f>
        <v/>
      </c>
    </row>
    <row r="482">
      <c r="A482" s="83" t="n"/>
      <c r="C482" s="83" t="n"/>
      <c r="D482">
        <f>IF(C482="","",CHOOSE(WEEKDAY(C482,2),"pon","wt","śr","czw","pt","sob","ndz"))</f>
        <v/>
      </c>
      <c r="E482">
        <f>IF(C482="","",IF(K482=1,IFERROR(IF(INDEX('Dziennik'!$H$4:$H$1200,MATCH(C482,'Dziennik'!$A$4:$A$1200,0))="","(brak planu)",INDEX('Dziennik'!$H$4:$H$1200,MATCH(C482,'Dziennik'!$A$4:$A$1200,0))),"(dzień poza dziennikiem)"),IFERROR(INDEX($G$4:$G$1000,MATCH(INT(C482)&amp;"#"&amp;(K482-1),$L$4:$L$1000,0))&amp;"","")))</f>
        <v/>
      </c>
      <c r="F482" s="84">
        <f>IF(C482="","",IF(K482=1,IFERROR(INDEX('Dziennik'!$I$4:$I$1200,MATCH(C482,'Dziennik'!$A$4:$A$1200,0)),""),IFERROR(INDEX($H$4:$H$1000,MATCH(INT(C482)&amp;"#"&amp;(K482-1),$L$4:$L$1000,0)),"")))</f>
        <v/>
      </c>
      <c r="H482" s="84" t="n"/>
      <c r="K482">
        <f>IF(C482="","",COUNTIF($C$4:C482,C482))</f>
        <v/>
      </c>
      <c r="L482">
        <f>IF(C482="","",INT(C482)&amp;"#"&amp;K482)</f>
        <v/>
      </c>
      <c r="M482">
        <f>IF(C482="","",YEAR(C482)&amp;"-"&amp;TEXT(MONTH(C482),"00"))</f>
        <v/>
      </c>
    </row>
    <row r="483">
      <c r="A483" s="83" t="n"/>
      <c r="C483" s="83" t="n"/>
      <c r="D483">
        <f>IF(C483="","",CHOOSE(WEEKDAY(C483,2),"pon","wt","śr","czw","pt","sob","ndz"))</f>
        <v/>
      </c>
      <c r="E483">
        <f>IF(C483="","",IF(K483=1,IFERROR(IF(INDEX('Dziennik'!$H$4:$H$1200,MATCH(C483,'Dziennik'!$A$4:$A$1200,0))="","(brak planu)",INDEX('Dziennik'!$H$4:$H$1200,MATCH(C483,'Dziennik'!$A$4:$A$1200,0))),"(dzień poza dziennikiem)"),IFERROR(INDEX($G$4:$G$1000,MATCH(INT(C483)&amp;"#"&amp;(K483-1),$L$4:$L$1000,0))&amp;"","")))</f>
        <v/>
      </c>
      <c r="F483" s="84">
        <f>IF(C483="","",IF(K483=1,IFERROR(INDEX('Dziennik'!$I$4:$I$1200,MATCH(C483,'Dziennik'!$A$4:$A$1200,0)),""),IFERROR(INDEX($H$4:$H$1000,MATCH(INT(C483)&amp;"#"&amp;(K483-1),$L$4:$L$1000,0)),"")))</f>
        <v/>
      </c>
      <c r="H483" s="84" t="n"/>
      <c r="K483">
        <f>IF(C483="","",COUNTIF($C$4:C483,C483))</f>
        <v/>
      </c>
      <c r="L483">
        <f>IF(C483="","",INT(C483)&amp;"#"&amp;K483)</f>
        <v/>
      </c>
      <c r="M483">
        <f>IF(C483="","",YEAR(C483)&amp;"-"&amp;TEXT(MONTH(C483),"00"))</f>
        <v/>
      </c>
    </row>
    <row r="484">
      <c r="A484" s="83" t="n"/>
      <c r="C484" s="83" t="n"/>
      <c r="D484">
        <f>IF(C484="","",CHOOSE(WEEKDAY(C484,2),"pon","wt","śr","czw","pt","sob","ndz"))</f>
        <v/>
      </c>
      <c r="E484">
        <f>IF(C484="","",IF(K484=1,IFERROR(IF(INDEX('Dziennik'!$H$4:$H$1200,MATCH(C484,'Dziennik'!$A$4:$A$1200,0))="","(brak planu)",INDEX('Dziennik'!$H$4:$H$1200,MATCH(C484,'Dziennik'!$A$4:$A$1200,0))),"(dzień poza dziennikiem)"),IFERROR(INDEX($G$4:$G$1000,MATCH(INT(C484)&amp;"#"&amp;(K484-1),$L$4:$L$1000,0))&amp;"","")))</f>
        <v/>
      </c>
      <c r="F484" s="84">
        <f>IF(C484="","",IF(K484=1,IFERROR(INDEX('Dziennik'!$I$4:$I$1200,MATCH(C484,'Dziennik'!$A$4:$A$1200,0)),""),IFERROR(INDEX($H$4:$H$1000,MATCH(INT(C484)&amp;"#"&amp;(K484-1),$L$4:$L$1000,0)),"")))</f>
        <v/>
      </c>
      <c r="H484" s="84" t="n"/>
      <c r="K484">
        <f>IF(C484="","",COUNTIF($C$4:C484,C484))</f>
        <v/>
      </c>
      <c r="L484">
        <f>IF(C484="","",INT(C484)&amp;"#"&amp;K484)</f>
        <v/>
      </c>
      <c r="M484">
        <f>IF(C484="","",YEAR(C484)&amp;"-"&amp;TEXT(MONTH(C484),"00"))</f>
        <v/>
      </c>
    </row>
    <row r="485">
      <c r="A485" s="83" t="n"/>
      <c r="C485" s="83" t="n"/>
      <c r="D485">
        <f>IF(C485="","",CHOOSE(WEEKDAY(C485,2),"pon","wt","śr","czw","pt","sob","ndz"))</f>
        <v/>
      </c>
      <c r="E485">
        <f>IF(C485="","",IF(K485=1,IFERROR(IF(INDEX('Dziennik'!$H$4:$H$1200,MATCH(C485,'Dziennik'!$A$4:$A$1200,0))="","(brak planu)",INDEX('Dziennik'!$H$4:$H$1200,MATCH(C485,'Dziennik'!$A$4:$A$1200,0))),"(dzień poza dziennikiem)"),IFERROR(INDEX($G$4:$G$1000,MATCH(INT(C485)&amp;"#"&amp;(K485-1),$L$4:$L$1000,0))&amp;"","")))</f>
        <v/>
      </c>
      <c r="F485" s="84">
        <f>IF(C485="","",IF(K485=1,IFERROR(INDEX('Dziennik'!$I$4:$I$1200,MATCH(C485,'Dziennik'!$A$4:$A$1200,0)),""),IFERROR(INDEX($H$4:$H$1000,MATCH(INT(C485)&amp;"#"&amp;(K485-1),$L$4:$L$1000,0)),"")))</f>
        <v/>
      </c>
      <c r="H485" s="84" t="n"/>
      <c r="K485">
        <f>IF(C485="","",COUNTIF($C$4:C485,C485))</f>
        <v/>
      </c>
      <c r="L485">
        <f>IF(C485="","",INT(C485)&amp;"#"&amp;K485)</f>
        <v/>
      </c>
      <c r="M485">
        <f>IF(C485="","",YEAR(C485)&amp;"-"&amp;TEXT(MONTH(C485),"00"))</f>
        <v/>
      </c>
    </row>
    <row r="486">
      <c r="A486" s="83" t="n"/>
      <c r="C486" s="83" t="n"/>
      <c r="D486">
        <f>IF(C486="","",CHOOSE(WEEKDAY(C486,2),"pon","wt","śr","czw","pt","sob","ndz"))</f>
        <v/>
      </c>
      <c r="E486">
        <f>IF(C486="","",IF(K486=1,IFERROR(IF(INDEX('Dziennik'!$H$4:$H$1200,MATCH(C486,'Dziennik'!$A$4:$A$1200,0))="","(brak planu)",INDEX('Dziennik'!$H$4:$H$1200,MATCH(C486,'Dziennik'!$A$4:$A$1200,0))),"(dzień poza dziennikiem)"),IFERROR(INDEX($G$4:$G$1000,MATCH(INT(C486)&amp;"#"&amp;(K486-1),$L$4:$L$1000,0))&amp;"","")))</f>
        <v/>
      </c>
      <c r="F486" s="84">
        <f>IF(C486="","",IF(K486=1,IFERROR(INDEX('Dziennik'!$I$4:$I$1200,MATCH(C486,'Dziennik'!$A$4:$A$1200,0)),""),IFERROR(INDEX($H$4:$H$1000,MATCH(INT(C486)&amp;"#"&amp;(K486-1),$L$4:$L$1000,0)),"")))</f>
        <v/>
      </c>
      <c r="H486" s="84" t="n"/>
      <c r="K486">
        <f>IF(C486="","",COUNTIF($C$4:C486,C486))</f>
        <v/>
      </c>
      <c r="L486">
        <f>IF(C486="","",INT(C486)&amp;"#"&amp;K486)</f>
        <v/>
      </c>
      <c r="M486">
        <f>IF(C486="","",YEAR(C486)&amp;"-"&amp;TEXT(MONTH(C486),"00"))</f>
        <v/>
      </c>
    </row>
    <row r="487">
      <c r="A487" s="83" t="n"/>
      <c r="C487" s="83" t="n"/>
      <c r="D487">
        <f>IF(C487="","",CHOOSE(WEEKDAY(C487,2),"pon","wt","śr","czw","pt","sob","ndz"))</f>
        <v/>
      </c>
      <c r="E487">
        <f>IF(C487="","",IF(K487=1,IFERROR(IF(INDEX('Dziennik'!$H$4:$H$1200,MATCH(C487,'Dziennik'!$A$4:$A$1200,0))="","(brak planu)",INDEX('Dziennik'!$H$4:$H$1200,MATCH(C487,'Dziennik'!$A$4:$A$1200,0))),"(dzień poza dziennikiem)"),IFERROR(INDEX($G$4:$G$1000,MATCH(INT(C487)&amp;"#"&amp;(K487-1),$L$4:$L$1000,0))&amp;"","")))</f>
        <v/>
      </c>
      <c r="F487" s="84">
        <f>IF(C487="","",IF(K487=1,IFERROR(INDEX('Dziennik'!$I$4:$I$1200,MATCH(C487,'Dziennik'!$A$4:$A$1200,0)),""),IFERROR(INDEX($H$4:$H$1000,MATCH(INT(C487)&amp;"#"&amp;(K487-1),$L$4:$L$1000,0)),"")))</f>
        <v/>
      </c>
      <c r="H487" s="84" t="n"/>
      <c r="K487">
        <f>IF(C487="","",COUNTIF($C$4:C487,C487))</f>
        <v/>
      </c>
      <c r="L487">
        <f>IF(C487="","",INT(C487)&amp;"#"&amp;K487)</f>
        <v/>
      </c>
      <c r="M487">
        <f>IF(C487="","",YEAR(C487)&amp;"-"&amp;TEXT(MONTH(C487),"00"))</f>
        <v/>
      </c>
    </row>
    <row r="488">
      <c r="A488" s="83" t="n"/>
      <c r="C488" s="83" t="n"/>
      <c r="D488">
        <f>IF(C488="","",CHOOSE(WEEKDAY(C488,2),"pon","wt","śr","czw","pt","sob","ndz"))</f>
        <v/>
      </c>
      <c r="E488">
        <f>IF(C488="","",IF(K488=1,IFERROR(IF(INDEX('Dziennik'!$H$4:$H$1200,MATCH(C488,'Dziennik'!$A$4:$A$1200,0))="","(brak planu)",INDEX('Dziennik'!$H$4:$H$1200,MATCH(C488,'Dziennik'!$A$4:$A$1200,0))),"(dzień poza dziennikiem)"),IFERROR(INDEX($G$4:$G$1000,MATCH(INT(C488)&amp;"#"&amp;(K488-1),$L$4:$L$1000,0))&amp;"","")))</f>
        <v/>
      </c>
      <c r="F488" s="84">
        <f>IF(C488="","",IF(K488=1,IFERROR(INDEX('Dziennik'!$I$4:$I$1200,MATCH(C488,'Dziennik'!$A$4:$A$1200,0)),""),IFERROR(INDEX($H$4:$H$1000,MATCH(INT(C488)&amp;"#"&amp;(K488-1),$L$4:$L$1000,0)),"")))</f>
        <v/>
      </c>
      <c r="H488" s="84" t="n"/>
      <c r="K488">
        <f>IF(C488="","",COUNTIF($C$4:C488,C488))</f>
        <v/>
      </c>
      <c r="L488">
        <f>IF(C488="","",INT(C488)&amp;"#"&amp;K488)</f>
        <v/>
      </c>
      <c r="M488">
        <f>IF(C488="","",YEAR(C488)&amp;"-"&amp;TEXT(MONTH(C488),"00"))</f>
        <v/>
      </c>
    </row>
    <row r="489">
      <c r="A489" s="83" t="n"/>
      <c r="C489" s="83" t="n"/>
      <c r="D489">
        <f>IF(C489="","",CHOOSE(WEEKDAY(C489,2),"pon","wt","śr","czw","pt","sob","ndz"))</f>
        <v/>
      </c>
      <c r="E489">
        <f>IF(C489="","",IF(K489=1,IFERROR(IF(INDEX('Dziennik'!$H$4:$H$1200,MATCH(C489,'Dziennik'!$A$4:$A$1200,0))="","(brak planu)",INDEX('Dziennik'!$H$4:$H$1200,MATCH(C489,'Dziennik'!$A$4:$A$1200,0))),"(dzień poza dziennikiem)"),IFERROR(INDEX($G$4:$G$1000,MATCH(INT(C489)&amp;"#"&amp;(K489-1),$L$4:$L$1000,0))&amp;"","")))</f>
        <v/>
      </c>
      <c r="F489" s="84">
        <f>IF(C489="","",IF(K489=1,IFERROR(INDEX('Dziennik'!$I$4:$I$1200,MATCH(C489,'Dziennik'!$A$4:$A$1200,0)),""),IFERROR(INDEX($H$4:$H$1000,MATCH(INT(C489)&amp;"#"&amp;(K489-1),$L$4:$L$1000,0)),"")))</f>
        <v/>
      </c>
      <c r="H489" s="84" t="n"/>
      <c r="K489">
        <f>IF(C489="","",COUNTIF($C$4:C489,C489))</f>
        <v/>
      </c>
      <c r="L489">
        <f>IF(C489="","",INT(C489)&amp;"#"&amp;K489)</f>
        <v/>
      </c>
      <c r="M489">
        <f>IF(C489="","",YEAR(C489)&amp;"-"&amp;TEXT(MONTH(C489),"00"))</f>
        <v/>
      </c>
    </row>
    <row r="490">
      <c r="A490" s="83" t="n"/>
      <c r="C490" s="83" t="n"/>
      <c r="D490">
        <f>IF(C490="","",CHOOSE(WEEKDAY(C490,2),"pon","wt","śr","czw","pt","sob","ndz"))</f>
        <v/>
      </c>
      <c r="E490">
        <f>IF(C490="","",IF(K490=1,IFERROR(IF(INDEX('Dziennik'!$H$4:$H$1200,MATCH(C490,'Dziennik'!$A$4:$A$1200,0))="","(brak planu)",INDEX('Dziennik'!$H$4:$H$1200,MATCH(C490,'Dziennik'!$A$4:$A$1200,0))),"(dzień poza dziennikiem)"),IFERROR(INDEX($G$4:$G$1000,MATCH(INT(C490)&amp;"#"&amp;(K490-1),$L$4:$L$1000,0))&amp;"","")))</f>
        <v/>
      </c>
      <c r="F490" s="84">
        <f>IF(C490="","",IF(K490=1,IFERROR(INDEX('Dziennik'!$I$4:$I$1200,MATCH(C490,'Dziennik'!$A$4:$A$1200,0)),""),IFERROR(INDEX($H$4:$H$1000,MATCH(INT(C490)&amp;"#"&amp;(K490-1),$L$4:$L$1000,0)),"")))</f>
        <v/>
      </c>
      <c r="H490" s="84" t="n"/>
      <c r="K490">
        <f>IF(C490="","",COUNTIF($C$4:C490,C490))</f>
        <v/>
      </c>
      <c r="L490">
        <f>IF(C490="","",INT(C490)&amp;"#"&amp;K490)</f>
        <v/>
      </c>
      <c r="M490">
        <f>IF(C490="","",YEAR(C490)&amp;"-"&amp;TEXT(MONTH(C490),"00"))</f>
        <v/>
      </c>
    </row>
    <row r="491">
      <c r="A491" s="83" t="n"/>
      <c r="C491" s="83" t="n"/>
      <c r="D491">
        <f>IF(C491="","",CHOOSE(WEEKDAY(C491,2),"pon","wt","śr","czw","pt","sob","ndz"))</f>
        <v/>
      </c>
      <c r="E491">
        <f>IF(C491="","",IF(K491=1,IFERROR(IF(INDEX('Dziennik'!$H$4:$H$1200,MATCH(C491,'Dziennik'!$A$4:$A$1200,0))="","(brak planu)",INDEX('Dziennik'!$H$4:$H$1200,MATCH(C491,'Dziennik'!$A$4:$A$1200,0))),"(dzień poza dziennikiem)"),IFERROR(INDEX($G$4:$G$1000,MATCH(INT(C491)&amp;"#"&amp;(K491-1),$L$4:$L$1000,0))&amp;"","")))</f>
        <v/>
      </c>
      <c r="F491" s="84">
        <f>IF(C491="","",IF(K491=1,IFERROR(INDEX('Dziennik'!$I$4:$I$1200,MATCH(C491,'Dziennik'!$A$4:$A$1200,0)),""),IFERROR(INDEX($H$4:$H$1000,MATCH(INT(C491)&amp;"#"&amp;(K491-1),$L$4:$L$1000,0)),"")))</f>
        <v/>
      </c>
      <c r="H491" s="84" t="n"/>
      <c r="K491">
        <f>IF(C491="","",COUNTIF($C$4:C491,C491))</f>
        <v/>
      </c>
      <c r="L491">
        <f>IF(C491="","",INT(C491)&amp;"#"&amp;K491)</f>
        <v/>
      </c>
      <c r="M491">
        <f>IF(C491="","",YEAR(C491)&amp;"-"&amp;TEXT(MONTH(C491),"00"))</f>
        <v/>
      </c>
    </row>
    <row r="492">
      <c r="A492" s="83" t="n"/>
      <c r="C492" s="83" t="n"/>
      <c r="D492">
        <f>IF(C492="","",CHOOSE(WEEKDAY(C492,2),"pon","wt","śr","czw","pt","sob","ndz"))</f>
        <v/>
      </c>
      <c r="E492">
        <f>IF(C492="","",IF(K492=1,IFERROR(IF(INDEX('Dziennik'!$H$4:$H$1200,MATCH(C492,'Dziennik'!$A$4:$A$1200,0))="","(brak planu)",INDEX('Dziennik'!$H$4:$H$1200,MATCH(C492,'Dziennik'!$A$4:$A$1200,0))),"(dzień poza dziennikiem)"),IFERROR(INDEX($G$4:$G$1000,MATCH(INT(C492)&amp;"#"&amp;(K492-1),$L$4:$L$1000,0))&amp;"","")))</f>
        <v/>
      </c>
      <c r="F492" s="84">
        <f>IF(C492="","",IF(K492=1,IFERROR(INDEX('Dziennik'!$I$4:$I$1200,MATCH(C492,'Dziennik'!$A$4:$A$1200,0)),""),IFERROR(INDEX($H$4:$H$1000,MATCH(INT(C492)&amp;"#"&amp;(K492-1),$L$4:$L$1000,0)),"")))</f>
        <v/>
      </c>
      <c r="H492" s="84" t="n"/>
      <c r="K492">
        <f>IF(C492="","",COUNTIF($C$4:C492,C492))</f>
        <v/>
      </c>
      <c r="L492">
        <f>IF(C492="","",INT(C492)&amp;"#"&amp;K492)</f>
        <v/>
      </c>
      <c r="M492">
        <f>IF(C492="","",YEAR(C492)&amp;"-"&amp;TEXT(MONTH(C492),"00"))</f>
        <v/>
      </c>
    </row>
    <row r="493">
      <c r="A493" s="83" t="n"/>
      <c r="C493" s="83" t="n"/>
      <c r="D493">
        <f>IF(C493="","",CHOOSE(WEEKDAY(C493,2),"pon","wt","śr","czw","pt","sob","ndz"))</f>
        <v/>
      </c>
      <c r="E493">
        <f>IF(C493="","",IF(K493=1,IFERROR(IF(INDEX('Dziennik'!$H$4:$H$1200,MATCH(C493,'Dziennik'!$A$4:$A$1200,0))="","(brak planu)",INDEX('Dziennik'!$H$4:$H$1200,MATCH(C493,'Dziennik'!$A$4:$A$1200,0))),"(dzień poza dziennikiem)"),IFERROR(INDEX($G$4:$G$1000,MATCH(INT(C493)&amp;"#"&amp;(K493-1),$L$4:$L$1000,0))&amp;"","")))</f>
        <v/>
      </c>
      <c r="F493" s="84">
        <f>IF(C493="","",IF(K493=1,IFERROR(INDEX('Dziennik'!$I$4:$I$1200,MATCH(C493,'Dziennik'!$A$4:$A$1200,0)),""),IFERROR(INDEX($H$4:$H$1000,MATCH(INT(C493)&amp;"#"&amp;(K493-1),$L$4:$L$1000,0)),"")))</f>
        <v/>
      </c>
      <c r="H493" s="84" t="n"/>
      <c r="K493">
        <f>IF(C493="","",COUNTIF($C$4:C493,C493))</f>
        <v/>
      </c>
      <c r="L493">
        <f>IF(C493="","",INT(C493)&amp;"#"&amp;K493)</f>
        <v/>
      </c>
      <c r="M493">
        <f>IF(C493="","",YEAR(C493)&amp;"-"&amp;TEXT(MONTH(C493),"00"))</f>
        <v/>
      </c>
    </row>
    <row r="494">
      <c r="A494" s="83" t="n"/>
      <c r="C494" s="83" t="n"/>
      <c r="D494">
        <f>IF(C494="","",CHOOSE(WEEKDAY(C494,2),"pon","wt","śr","czw","pt","sob","ndz"))</f>
        <v/>
      </c>
      <c r="E494">
        <f>IF(C494="","",IF(K494=1,IFERROR(IF(INDEX('Dziennik'!$H$4:$H$1200,MATCH(C494,'Dziennik'!$A$4:$A$1200,0))="","(brak planu)",INDEX('Dziennik'!$H$4:$H$1200,MATCH(C494,'Dziennik'!$A$4:$A$1200,0))),"(dzień poza dziennikiem)"),IFERROR(INDEX($G$4:$G$1000,MATCH(INT(C494)&amp;"#"&amp;(K494-1),$L$4:$L$1000,0))&amp;"","")))</f>
        <v/>
      </c>
      <c r="F494" s="84">
        <f>IF(C494="","",IF(K494=1,IFERROR(INDEX('Dziennik'!$I$4:$I$1200,MATCH(C494,'Dziennik'!$A$4:$A$1200,0)),""),IFERROR(INDEX($H$4:$H$1000,MATCH(INT(C494)&amp;"#"&amp;(K494-1),$L$4:$L$1000,0)),"")))</f>
        <v/>
      </c>
      <c r="H494" s="84" t="n"/>
      <c r="K494">
        <f>IF(C494="","",COUNTIF($C$4:C494,C494))</f>
        <v/>
      </c>
      <c r="L494">
        <f>IF(C494="","",INT(C494)&amp;"#"&amp;K494)</f>
        <v/>
      </c>
      <c r="M494">
        <f>IF(C494="","",YEAR(C494)&amp;"-"&amp;TEXT(MONTH(C494),"00"))</f>
        <v/>
      </c>
    </row>
    <row r="495">
      <c r="A495" s="83" t="n"/>
      <c r="C495" s="83" t="n"/>
      <c r="D495">
        <f>IF(C495="","",CHOOSE(WEEKDAY(C495,2),"pon","wt","śr","czw","pt","sob","ndz"))</f>
        <v/>
      </c>
      <c r="E495">
        <f>IF(C495="","",IF(K495=1,IFERROR(IF(INDEX('Dziennik'!$H$4:$H$1200,MATCH(C495,'Dziennik'!$A$4:$A$1200,0))="","(brak planu)",INDEX('Dziennik'!$H$4:$H$1200,MATCH(C495,'Dziennik'!$A$4:$A$1200,0))),"(dzień poza dziennikiem)"),IFERROR(INDEX($G$4:$G$1000,MATCH(INT(C495)&amp;"#"&amp;(K495-1),$L$4:$L$1000,0))&amp;"","")))</f>
        <v/>
      </c>
      <c r="F495" s="84">
        <f>IF(C495="","",IF(K495=1,IFERROR(INDEX('Dziennik'!$I$4:$I$1200,MATCH(C495,'Dziennik'!$A$4:$A$1200,0)),""),IFERROR(INDEX($H$4:$H$1000,MATCH(INT(C495)&amp;"#"&amp;(K495-1),$L$4:$L$1000,0)),"")))</f>
        <v/>
      </c>
      <c r="H495" s="84" t="n"/>
      <c r="K495">
        <f>IF(C495="","",COUNTIF($C$4:C495,C495))</f>
        <v/>
      </c>
      <c r="L495">
        <f>IF(C495="","",INT(C495)&amp;"#"&amp;K495)</f>
        <v/>
      </c>
      <c r="M495">
        <f>IF(C495="","",YEAR(C495)&amp;"-"&amp;TEXT(MONTH(C495),"00"))</f>
        <v/>
      </c>
    </row>
    <row r="496">
      <c r="A496" s="83" t="n"/>
      <c r="C496" s="83" t="n"/>
      <c r="D496">
        <f>IF(C496="","",CHOOSE(WEEKDAY(C496,2),"pon","wt","śr","czw","pt","sob","ndz"))</f>
        <v/>
      </c>
      <c r="E496">
        <f>IF(C496="","",IF(K496=1,IFERROR(IF(INDEX('Dziennik'!$H$4:$H$1200,MATCH(C496,'Dziennik'!$A$4:$A$1200,0))="","(brak planu)",INDEX('Dziennik'!$H$4:$H$1200,MATCH(C496,'Dziennik'!$A$4:$A$1200,0))),"(dzień poza dziennikiem)"),IFERROR(INDEX($G$4:$G$1000,MATCH(INT(C496)&amp;"#"&amp;(K496-1),$L$4:$L$1000,0))&amp;"","")))</f>
        <v/>
      </c>
      <c r="F496" s="84">
        <f>IF(C496="","",IF(K496=1,IFERROR(INDEX('Dziennik'!$I$4:$I$1200,MATCH(C496,'Dziennik'!$A$4:$A$1200,0)),""),IFERROR(INDEX($H$4:$H$1000,MATCH(INT(C496)&amp;"#"&amp;(K496-1),$L$4:$L$1000,0)),"")))</f>
        <v/>
      </c>
      <c r="H496" s="84" t="n"/>
      <c r="K496">
        <f>IF(C496="","",COUNTIF($C$4:C496,C496))</f>
        <v/>
      </c>
      <c r="L496">
        <f>IF(C496="","",INT(C496)&amp;"#"&amp;K496)</f>
        <v/>
      </c>
      <c r="M496">
        <f>IF(C496="","",YEAR(C496)&amp;"-"&amp;TEXT(MONTH(C496),"00"))</f>
        <v/>
      </c>
    </row>
    <row r="497">
      <c r="A497" s="83" t="n"/>
      <c r="C497" s="83" t="n"/>
      <c r="D497">
        <f>IF(C497="","",CHOOSE(WEEKDAY(C497,2),"pon","wt","śr","czw","pt","sob","ndz"))</f>
        <v/>
      </c>
      <c r="E497">
        <f>IF(C497="","",IF(K497=1,IFERROR(IF(INDEX('Dziennik'!$H$4:$H$1200,MATCH(C497,'Dziennik'!$A$4:$A$1200,0))="","(brak planu)",INDEX('Dziennik'!$H$4:$H$1200,MATCH(C497,'Dziennik'!$A$4:$A$1200,0))),"(dzień poza dziennikiem)"),IFERROR(INDEX($G$4:$G$1000,MATCH(INT(C497)&amp;"#"&amp;(K497-1),$L$4:$L$1000,0))&amp;"","")))</f>
        <v/>
      </c>
      <c r="F497" s="84">
        <f>IF(C497="","",IF(K497=1,IFERROR(INDEX('Dziennik'!$I$4:$I$1200,MATCH(C497,'Dziennik'!$A$4:$A$1200,0)),""),IFERROR(INDEX($H$4:$H$1000,MATCH(INT(C497)&amp;"#"&amp;(K497-1),$L$4:$L$1000,0)),"")))</f>
        <v/>
      </c>
      <c r="H497" s="84" t="n"/>
      <c r="K497">
        <f>IF(C497="","",COUNTIF($C$4:C497,C497))</f>
        <v/>
      </c>
      <c r="L497">
        <f>IF(C497="","",INT(C497)&amp;"#"&amp;K497)</f>
        <v/>
      </c>
      <c r="M497">
        <f>IF(C497="","",YEAR(C497)&amp;"-"&amp;TEXT(MONTH(C497),"00"))</f>
        <v/>
      </c>
    </row>
    <row r="498">
      <c r="A498" s="83" t="n"/>
      <c r="C498" s="83" t="n"/>
      <c r="D498">
        <f>IF(C498="","",CHOOSE(WEEKDAY(C498,2),"pon","wt","śr","czw","pt","sob","ndz"))</f>
        <v/>
      </c>
      <c r="E498">
        <f>IF(C498="","",IF(K498=1,IFERROR(IF(INDEX('Dziennik'!$H$4:$H$1200,MATCH(C498,'Dziennik'!$A$4:$A$1200,0))="","(brak planu)",INDEX('Dziennik'!$H$4:$H$1200,MATCH(C498,'Dziennik'!$A$4:$A$1200,0))),"(dzień poza dziennikiem)"),IFERROR(INDEX($G$4:$G$1000,MATCH(INT(C498)&amp;"#"&amp;(K498-1),$L$4:$L$1000,0))&amp;"","")))</f>
        <v/>
      </c>
      <c r="F498" s="84">
        <f>IF(C498="","",IF(K498=1,IFERROR(INDEX('Dziennik'!$I$4:$I$1200,MATCH(C498,'Dziennik'!$A$4:$A$1200,0)),""),IFERROR(INDEX($H$4:$H$1000,MATCH(INT(C498)&amp;"#"&amp;(K498-1),$L$4:$L$1000,0)),"")))</f>
        <v/>
      </c>
      <c r="H498" s="84" t="n"/>
      <c r="K498">
        <f>IF(C498="","",COUNTIF($C$4:C498,C498))</f>
        <v/>
      </c>
      <c r="L498">
        <f>IF(C498="","",INT(C498)&amp;"#"&amp;K498)</f>
        <v/>
      </c>
      <c r="M498">
        <f>IF(C498="","",YEAR(C498)&amp;"-"&amp;TEXT(MONTH(C498),"00"))</f>
        <v/>
      </c>
    </row>
    <row r="499">
      <c r="A499" s="83" t="n"/>
      <c r="C499" s="83" t="n"/>
      <c r="D499">
        <f>IF(C499="","",CHOOSE(WEEKDAY(C499,2),"pon","wt","śr","czw","pt","sob","ndz"))</f>
        <v/>
      </c>
      <c r="E499">
        <f>IF(C499="","",IF(K499=1,IFERROR(IF(INDEX('Dziennik'!$H$4:$H$1200,MATCH(C499,'Dziennik'!$A$4:$A$1200,0))="","(brak planu)",INDEX('Dziennik'!$H$4:$H$1200,MATCH(C499,'Dziennik'!$A$4:$A$1200,0))),"(dzień poza dziennikiem)"),IFERROR(INDEX($G$4:$G$1000,MATCH(INT(C499)&amp;"#"&amp;(K499-1),$L$4:$L$1000,0))&amp;"","")))</f>
        <v/>
      </c>
      <c r="F499" s="84">
        <f>IF(C499="","",IF(K499=1,IFERROR(INDEX('Dziennik'!$I$4:$I$1200,MATCH(C499,'Dziennik'!$A$4:$A$1200,0)),""),IFERROR(INDEX($H$4:$H$1000,MATCH(INT(C499)&amp;"#"&amp;(K499-1),$L$4:$L$1000,0)),"")))</f>
        <v/>
      </c>
      <c r="H499" s="84" t="n"/>
      <c r="K499">
        <f>IF(C499="","",COUNTIF($C$4:C499,C499))</f>
        <v/>
      </c>
      <c r="L499">
        <f>IF(C499="","",INT(C499)&amp;"#"&amp;K499)</f>
        <v/>
      </c>
      <c r="M499">
        <f>IF(C499="","",YEAR(C499)&amp;"-"&amp;TEXT(MONTH(C499),"00"))</f>
        <v/>
      </c>
    </row>
    <row r="500">
      <c r="A500" s="83" t="n"/>
      <c r="C500" s="83" t="n"/>
      <c r="D500">
        <f>IF(C500="","",CHOOSE(WEEKDAY(C500,2),"pon","wt","śr","czw","pt","sob","ndz"))</f>
        <v/>
      </c>
      <c r="E500">
        <f>IF(C500="","",IF(K500=1,IFERROR(IF(INDEX('Dziennik'!$H$4:$H$1200,MATCH(C500,'Dziennik'!$A$4:$A$1200,0))="","(brak planu)",INDEX('Dziennik'!$H$4:$H$1200,MATCH(C500,'Dziennik'!$A$4:$A$1200,0))),"(dzień poza dziennikiem)"),IFERROR(INDEX($G$4:$G$1000,MATCH(INT(C500)&amp;"#"&amp;(K500-1),$L$4:$L$1000,0))&amp;"","")))</f>
        <v/>
      </c>
      <c r="F500" s="84">
        <f>IF(C500="","",IF(K500=1,IFERROR(INDEX('Dziennik'!$I$4:$I$1200,MATCH(C500,'Dziennik'!$A$4:$A$1200,0)),""),IFERROR(INDEX($H$4:$H$1000,MATCH(INT(C500)&amp;"#"&amp;(K500-1),$L$4:$L$1000,0)),"")))</f>
        <v/>
      </c>
      <c r="H500" s="84" t="n"/>
      <c r="K500">
        <f>IF(C500="","",COUNTIF($C$4:C500,C500))</f>
        <v/>
      </c>
      <c r="L500">
        <f>IF(C500="","",INT(C500)&amp;"#"&amp;K500)</f>
        <v/>
      </c>
      <c r="M500">
        <f>IF(C500="","",YEAR(C500)&amp;"-"&amp;TEXT(MONTH(C500),"00"))</f>
        <v/>
      </c>
    </row>
    <row r="501">
      <c r="A501" s="83" t="n"/>
      <c r="C501" s="83" t="n"/>
      <c r="D501">
        <f>IF(C501="","",CHOOSE(WEEKDAY(C501,2),"pon","wt","śr","czw","pt","sob","ndz"))</f>
        <v/>
      </c>
      <c r="E501">
        <f>IF(C501="","",IF(K501=1,IFERROR(IF(INDEX('Dziennik'!$H$4:$H$1200,MATCH(C501,'Dziennik'!$A$4:$A$1200,0))="","(brak planu)",INDEX('Dziennik'!$H$4:$H$1200,MATCH(C501,'Dziennik'!$A$4:$A$1200,0))),"(dzień poza dziennikiem)"),IFERROR(INDEX($G$4:$G$1000,MATCH(INT(C501)&amp;"#"&amp;(K501-1),$L$4:$L$1000,0))&amp;"","")))</f>
        <v/>
      </c>
      <c r="F501" s="84">
        <f>IF(C501="","",IF(K501=1,IFERROR(INDEX('Dziennik'!$I$4:$I$1200,MATCH(C501,'Dziennik'!$A$4:$A$1200,0)),""),IFERROR(INDEX($H$4:$H$1000,MATCH(INT(C501)&amp;"#"&amp;(K501-1),$L$4:$L$1000,0)),"")))</f>
        <v/>
      </c>
      <c r="H501" s="84" t="n"/>
      <c r="K501">
        <f>IF(C501="","",COUNTIF($C$4:C501,C501))</f>
        <v/>
      </c>
      <c r="L501">
        <f>IF(C501="","",INT(C501)&amp;"#"&amp;K501)</f>
        <v/>
      </c>
      <c r="M501">
        <f>IF(C501="","",YEAR(C501)&amp;"-"&amp;TEXT(MONTH(C501),"00"))</f>
        <v/>
      </c>
    </row>
    <row r="502">
      <c r="A502" s="83" t="n"/>
      <c r="C502" s="83" t="n"/>
      <c r="D502">
        <f>IF(C502="","",CHOOSE(WEEKDAY(C502,2),"pon","wt","śr","czw","pt","sob","ndz"))</f>
        <v/>
      </c>
      <c r="E502">
        <f>IF(C502="","",IF(K502=1,IFERROR(IF(INDEX('Dziennik'!$H$4:$H$1200,MATCH(C502,'Dziennik'!$A$4:$A$1200,0))="","(brak planu)",INDEX('Dziennik'!$H$4:$H$1200,MATCH(C502,'Dziennik'!$A$4:$A$1200,0))),"(dzień poza dziennikiem)"),IFERROR(INDEX($G$4:$G$1000,MATCH(INT(C502)&amp;"#"&amp;(K502-1),$L$4:$L$1000,0))&amp;"","")))</f>
        <v/>
      </c>
      <c r="F502" s="84">
        <f>IF(C502="","",IF(K502=1,IFERROR(INDEX('Dziennik'!$I$4:$I$1200,MATCH(C502,'Dziennik'!$A$4:$A$1200,0)),""),IFERROR(INDEX($H$4:$H$1000,MATCH(INT(C502)&amp;"#"&amp;(K502-1),$L$4:$L$1000,0)),"")))</f>
        <v/>
      </c>
      <c r="H502" s="84" t="n"/>
      <c r="K502">
        <f>IF(C502="","",COUNTIF($C$4:C502,C502))</f>
        <v/>
      </c>
      <c r="L502">
        <f>IF(C502="","",INT(C502)&amp;"#"&amp;K502)</f>
        <v/>
      </c>
      <c r="M502">
        <f>IF(C502="","",YEAR(C502)&amp;"-"&amp;TEXT(MONTH(C502),"00"))</f>
        <v/>
      </c>
    </row>
    <row r="503">
      <c r="A503" s="83" t="n"/>
      <c r="C503" s="83" t="n"/>
      <c r="D503">
        <f>IF(C503="","",CHOOSE(WEEKDAY(C503,2),"pon","wt","śr","czw","pt","sob","ndz"))</f>
        <v/>
      </c>
      <c r="E503">
        <f>IF(C503="","",IF(K503=1,IFERROR(IF(INDEX('Dziennik'!$H$4:$H$1200,MATCH(C503,'Dziennik'!$A$4:$A$1200,0))="","(brak planu)",INDEX('Dziennik'!$H$4:$H$1200,MATCH(C503,'Dziennik'!$A$4:$A$1200,0))),"(dzień poza dziennikiem)"),IFERROR(INDEX($G$4:$G$1000,MATCH(INT(C503)&amp;"#"&amp;(K503-1),$L$4:$L$1000,0))&amp;"","")))</f>
        <v/>
      </c>
      <c r="F503" s="84">
        <f>IF(C503="","",IF(K503=1,IFERROR(INDEX('Dziennik'!$I$4:$I$1200,MATCH(C503,'Dziennik'!$A$4:$A$1200,0)),""),IFERROR(INDEX($H$4:$H$1000,MATCH(INT(C503)&amp;"#"&amp;(K503-1),$L$4:$L$1000,0)),"")))</f>
        <v/>
      </c>
      <c r="H503" s="84" t="n"/>
      <c r="K503">
        <f>IF(C503="","",COUNTIF($C$4:C503,C503))</f>
        <v/>
      </c>
      <c r="L503">
        <f>IF(C503="","",INT(C503)&amp;"#"&amp;K503)</f>
        <v/>
      </c>
      <c r="M503">
        <f>IF(C503="","",YEAR(C503)&amp;"-"&amp;TEXT(MONTH(C503),"00"))</f>
        <v/>
      </c>
    </row>
    <row r="504">
      <c r="A504" s="83" t="n"/>
      <c r="C504" s="83" t="n"/>
      <c r="D504">
        <f>IF(C504="","",CHOOSE(WEEKDAY(C504,2),"pon","wt","śr","czw","pt","sob","ndz"))</f>
        <v/>
      </c>
      <c r="E504">
        <f>IF(C504="","",IF(K504=1,IFERROR(IF(INDEX('Dziennik'!$H$4:$H$1200,MATCH(C504,'Dziennik'!$A$4:$A$1200,0))="","(brak planu)",INDEX('Dziennik'!$H$4:$H$1200,MATCH(C504,'Dziennik'!$A$4:$A$1200,0))),"(dzień poza dziennikiem)"),IFERROR(INDEX($G$4:$G$1000,MATCH(INT(C504)&amp;"#"&amp;(K504-1),$L$4:$L$1000,0))&amp;"","")))</f>
        <v/>
      </c>
      <c r="F504" s="84">
        <f>IF(C504="","",IF(K504=1,IFERROR(INDEX('Dziennik'!$I$4:$I$1200,MATCH(C504,'Dziennik'!$A$4:$A$1200,0)),""),IFERROR(INDEX($H$4:$H$1000,MATCH(INT(C504)&amp;"#"&amp;(K504-1),$L$4:$L$1000,0)),"")))</f>
        <v/>
      </c>
      <c r="H504" s="84" t="n"/>
      <c r="K504">
        <f>IF(C504="","",COUNTIF($C$4:C504,C504))</f>
        <v/>
      </c>
      <c r="L504">
        <f>IF(C504="","",INT(C504)&amp;"#"&amp;K504)</f>
        <v/>
      </c>
      <c r="M504">
        <f>IF(C504="","",YEAR(C504)&amp;"-"&amp;TEXT(MONTH(C504),"00"))</f>
        <v/>
      </c>
    </row>
    <row r="505">
      <c r="A505" s="83" t="n"/>
      <c r="C505" s="83" t="n"/>
      <c r="D505">
        <f>IF(C505="","",CHOOSE(WEEKDAY(C505,2),"pon","wt","śr","czw","pt","sob","ndz"))</f>
        <v/>
      </c>
      <c r="E505">
        <f>IF(C505="","",IF(K505=1,IFERROR(IF(INDEX('Dziennik'!$H$4:$H$1200,MATCH(C505,'Dziennik'!$A$4:$A$1200,0))="","(brak planu)",INDEX('Dziennik'!$H$4:$H$1200,MATCH(C505,'Dziennik'!$A$4:$A$1200,0))),"(dzień poza dziennikiem)"),IFERROR(INDEX($G$4:$G$1000,MATCH(INT(C505)&amp;"#"&amp;(K505-1),$L$4:$L$1000,0))&amp;"","")))</f>
        <v/>
      </c>
      <c r="F505" s="84">
        <f>IF(C505="","",IF(K505=1,IFERROR(INDEX('Dziennik'!$I$4:$I$1200,MATCH(C505,'Dziennik'!$A$4:$A$1200,0)),""),IFERROR(INDEX($H$4:$H$1000,MATCH(INT(C505)&amp;"#"&amp;(K505-1),$L$4:$L$1000,0)),"")))</f>
        <v/>
      </c>
      <c r="H505" s="84" t="n"/>
      <c r="K505">
        <f>IF(C505="","",COUNTIF($C$4:C505,C505))</f>
        <v/>
      </c>
      <c r="L505">
        <f>IF(C505="","",INT(C505)&amp;"#"&amp;K505)</f>
        <v/>
      </c>
      <c r="M505">
        <f>IF(C505="","",YEAR(C505)&amp;"-"&amp;TEXT(MONTH(C505),"00"))</f>
        <v/>
      </c>
    </row>
    <row r="506">
      <c r="A506" s="83" t="n"/>
      <c r="C506" s="83" t="n"/>
      <c r="D506">
        <f>IF(C506="","",CHOOSE(WEEKDAY(C506,2),"pon","wt","śr","czw","pt","sob","ndz"))</f>
        <v/>
      </c>
      <c r="E506">
        <f>IF(C506="","",IF(K506=1,IFERROR(IF(INDEX('Dziennik'!$H$4:$H$1200,MATCH(C506,'Dziennik'!$A$4:$A$1200,0))="","(brak planu)",INDEX('Dziennik'!$H$4:$H$1200,MATCH(C506,'Dziennik'!$A$4:$A$1200,0))),"(dzień poza dziennikiem)"),IFERROR(INDEX($G$4:$G$1000,MATCH(INT(C506)&amp;"#"&amp;(K506-1),$L$4:$L$1000,0))&amp;"","")))</f>
        <v/>
      </c>
      <c r="F506" s="84">
        <f>IF(C506="","",IF(K506=1,IFERROR(INDEX('Dziennik'!$I$4:$I$1200,MATCH(C506,'Dziennik'!$A$4:$A$1200,0)),""),IFERROR(INDEX($H$4:$H$1000,MATCH(INT(C506)&amp;"#"&amp;(K506-1),$L$4:$L$1000,0)),"")))</f>
        <v/>
      </c>
      <c r="H506" s="84" t="n"/>
      <c r="K506">
        <f>IF(C506="","",COUNTIF($C$4:C506,C506))</f>
        <v/>
      </c>
      <c r="L506">
        <f>IF(C506="","",INT(C506)&amp;"#"&amp;K506)</f>
        <v/>
      </c>
      <c r="M506">
        <f>IF(C506="","",YEAR(C506)&amp;"-"&amp;TEXT(MONTH(C506),"00"))</f>
        <v/>
      </c>
    </row>
    <row r="507">
      <c r="A507" s="83" t="n"/>
      <c r="C507" s="83" t="n"/>
      <c r="D507">
        <f>IF(C507="","",CHOOSE(WEEKDAY(C507,2),"pon","wt","śr","czw","pt","sob","ndz"))</f>
        <v/>
      </c>
      <c r="E507">
        <f>IF(C507="","",IF(K507=1,IFERROR(IF(INDEX('Dziennik'!$H$4:$H$1200,MATCH(C507,'Dziennik'!$A$4:$A$1200,0))="","(brak planu)",INDEX('Dziennik'!$H$4:$H$1200,MATCH(C507,'Dziennik'!$A$4:$A$1200,0))),"(dzień poza dziennikiem)"),IFERROR(INDEX($G$4:$G$1000,MATCH(INT(C507)&amp;"#"&amp;(K507-1),$L$4:$L$1000,0))&amp;"","")))</f>
        <v/>
      </c>
      <c r="F507" s="84">
        <f>IF(C507="","",IF(K507=1,IFERROR(INDEX('Dziennik'!$I$4:$I$1200,MATCH(C507,'Dziennik'!$A$4:$A$1200,0)),""),IFERROR(INDEX($H$4:$H$1000,MATCH(INT(C507)&amp;"#"&amp;(K507-1),$L$4:$L$1000,0)),"")))</f>
        <v/>
      </c>
      <c r="H507" s="84" t="n"/>
      <c r="K507">
        <f>IF(C507="","",COUNTIF($C$4:C507,C507))</f>
        <v/>
      </c>
      <c r="L507">
        <f>IF(C507="","",INT(C507)&amp;"#"&amp;K507)</f>
        <v/>
      </c>
      <c r="M507">
        <f>IF(C507="","",YEAR(C507)&amp;"-"&amp;TEXT(MONTH(C507),"00"))</f>
        <v/>
      </c>
    </row>
    <row r="508">
      <c r="A508" s="83" t="n"/>
      <c r="C508" s="83" t="n"/>
      <c r="D508">
        <f>IF(C508="","",CHOOSE(WEEKDAY(C508,2),"pon","wt","śr","czw","pt","sob","ndz"))</f>
        <v/>
      </c>
      <c r="E508">
        <f>IF(C508="","",IF(K508=1,IFERROR(IF(INDEX('Dziennik'!$H$4:$H$1200,MATCH(C508,'Dziennik'!$A$4:$A$1200,0))="","(brak planu)",INDEX('Dziennik'!$H$4:$H$1200,MATCH(C508,'Dziennik'!$A$4:$A$1200,0))),"(dzień poza dziennikiem)"),IFERROR(INDEX($G$4:$G$1000,MATCH(INT(C508)&amp;"#"&amp;(K508-1),$L$4:$L$1000,0))&amp;"","")))</f>
        <v/>
      </c>
      <c r="F508" s="84">
        <f>IF(C508="","",IF(K508=1,IFERROR(INDEX('Dziennik'!$I$4:$I$1200,MATCH(C508,'Dziennik'!$A$4:$A$1200,0)),""),IFERROR(INDEX($H$4:$H$1000,MATCH(INT(C508)&amp;"#"&amp;(K508-1),$L$4:$L$1000,0)),"")))</f>
        <v/>
      </c>
      <c r="H508" s="84" t="n"/>
      <c r="K508">
        <f>IF(C508="","",COUNTIF($C$4:C508,C508))</f>
        <v/>
      </c>
      <c r="L508">
        <f>IF(C508="","",INT(C508)&amp;"#"&amp;K508)</f>
        <v/>
      </c>
      <c r="M508">
        <f>IF(C508="","",YEAR(C508)&amp;"-"&amp;TEXT(MONTH(C508),"00"))</f>
        <v/>
      </c>
    </row>
    <row r="509">
      <c r="A509" s="83" t="n"/>
      <c r="C509" s="83" t="n"/>
      <c r="D509">
        <f>IF(C509="","",CHOOSE(WEEKDAY(C509,2),"pon","wt","śr","czw","pt","sob","ndz"))</f>
        <v/>
      </c>
      <c r="E509">
        <f>IF(C509="","",IF(K509=1,IFERROR(IF(INDEX('Dziennik'!$H$4:$H$1200,MATCH(C509,'Dziennik'!$A$4:$A$1200,0))="","(brak planu)",INDEX('Dziennik'!$H$4:$H$1200,MATCH(C509,'Dziennik'!$A$4:$A$1200,0))),"(dzień poza dziennikiem)"),IFERROR(INDEX($G$4:$G$1000,MATCH(INT(C509)&amp;"#"&amp;(K509-1),$L$4:$L$1000,0))&amp;"","")))</f>
        <v/>
      </c>
      <c r="F509" s="84">
        <f>IF(C509="","",IF(K509=1,IFERROR(INDEX('Dziennik'!$I$4:$I$1200,MATCH(C509,'Dziennik'!$A$4:$A$1200,0)),""),IFERROR(INDEX($H$4:$H$1000,MATCH(INT(C509)&amp;"#"&amp;(K509-1),$L$4:$L$1000,0)),"")))</f>
        <v/>
      </c>
      <c r="H509" s="84" t="n"/>
      <c r="K509">
        <f>IF(C509="","",COUNTIF($C$4:C509,C509))</f>
        <v/>
      </c>
      <c r="L509">
        <f>IF(C509="","",INT(C509)&amp;"#"&amp;K509)</f>
        <v/>
      </c>
      <c r="M509">
        <f>IF(C509="","",YEAR(C509)&amp;"-"&amp;TEXT(MONTH(C509),"00"))</f>
        <v/>
      </c>
    </row>
    <row r="510">
      <c r="A510" s="83" t="n"/>
      <c r="C510" s="83" t="n"/>
      <c r="D510">
        <f>IF(C510="","",CHOOSE(WEEKDAY(C510,2),"pon","wt","śr","czw","pt","sob","ndz"))</f>
        <v/>
      </c>
      <c r="E510">
        <f>IF(C510="","",IF(K510=1,IFERROR(IF(INDEX('Dziennik'!$H$4:$H$1200,MATCH(C510,'Dziennik'!$A$4:$A$1200,0))="","(brak planu)",INDEX('Dziennik'!$H$4:$H$1200,MATCH(C510,'Dziennik'!$A$4:$A$1200,0))),"(dzień poza dziennikiem)"),IFERROR(INDEX($G$4:$G$1000,MATCH(INT(C510)&amp;"#"&amp;(K510-1),$L$4:$L$1000,0))&amp;"","")))</f>
        <v/>
      </c>
      <c r="F510" s="84">
        <f>IF(C510="","",IF(K510=1,IFERROR(INDEX('Dziennik'!$I$4:$I$1200,MATCH(C510,'Dziennik'!$A$4:$A$1200,0)),""),IFERROR(INDEX($H$4:$H$1000,MATCH(INT(C510)&amp;"#"&amp;(K510-1),$L$4:$L$1000,0)),"")))</f>
        <v/>
      </c>
      <c r="H510" s="84" t="n"/>
      <c r="K510">
        <f>IF(C510="","",COUNTIF($C$4:C510,C510))</f>
        <v/>
      </c>
      <c r="L510">
        <f>IF(C510="","",INT(C510)&amp;"#"&amp;K510)</f>
        <v/>
      </c>
      <c r="M510">
        <f>IF(C510="","",YEAR(C510)&amp;"-"&amp;TEXT(MONTH(C510),"00"))</f>
        <v/>
      </c>
    </row>
    <row r="511">
      <c r="A511" s="83" t="n"/>
      <c r="C511" s="83" t="n"/>
      <c r="D511">
        <f>IF(C511="","",CHOOSE(WEEKDAY(C511,2),"pon","wt","śr","czw","pt","sob","ndz"))</f>
        <v/>
      </c>
      <c r="E511">
        <f>IF(C511="","",IF(K511=1,IFERROR(IF(INDEX('Dziennik'!$H$4:$H$1200,MATCH(C511,'Dziennik'!$A$4:$A$1200,0))="","(brak planu)",INDEX('Dziennik'!$H$4:$H$1200,MATCH(C511,'Dziennik'!$A$4:$A$1200,0))),"(dzień poza dziennikiem)"),IFERROR(INDEX($G$4:$G$1000,MATCH(INT(C511)&amp;"#"&amp;(K511-1),$L$4:$L$1000,0))&amp;"","")))</f>
        <v/>
      </c>
      <c r="F511" s="84">
        <f>IF(C511="","",IF(K511=1,IFERROR(INDEX('Dziennik'!$I$4:$I$1200,MATCH(C511,'Dziennik'!$A$4:$A$1200,0)),""),IFERROR(INDEX($H$4:$H$1000,MATCH(INT(C511)&amp;"#"&amp;(K511-1),$L$4:$L$1000,0)),"")))</f>
        <v/>
      </c>
      <c r="H511" s="84" t="n"/>
      <c r="K511">
        <f>IF(C511="","",COUNTIF($C$4:C511,C511))</f>
        <v/>
      </c>
      <c r="L511">
        <f>IF(C511="","",INT(C511)&amp;"#"&amp;K511)</f>
        <v/>
      </c>
      <c r="M511">
        <f>IF(C511="","",YEAR(C511)&amp;"-"&amp;TEXT(MONTH(C511),"00"))</f>
        <v/>
      </c>
    </row>
    <row r="512">
      <c r="A512" s="83" t="n"/>
      <c r="C512" s="83" t="n"/>
      <c r="D512">
        <f>IF(C512="","",CHOOSE(WEEKDAY(C512,2),"pon","wt","śr","czw","pt","sob","ndz"))</f>
        <v/>
      </c>
      <c r="E512">
        <f>IF(C512="","",IF(K512=1,IFERROR(IF(INDEX('Dziennik'!$H$4:$H$1200,MATCH(C512,'Dziennik'!$A$4:$A$1200,0))="","(brak planu)",INDEX('Dziennik'!$H$4:$H$1200,MATCH(C512,'Dziennik'!$A$4:$A$1200,0))),"(dzień poza dziennikiem)"),IFERROR(INDEX($G$4:$G$1000,MATCH(INT(C512)&amp;"#"&amp;(K512-1),$L$4:$L$1000,0))&amp;"","")))</f>
        <v/>
      </c>
      <c r="F512" s="84">
        <f>IF(C512="","",IF(K512=1,IFERROR(INDEX('Dziennik'!$I$4:$I$1200,MATCH(C512,'Dziennik'!$A$4:$A$1200,0)),""),IFERROR(INDEX($H$4:$H$1000,MATCH(INT(C512)&amp;"#"&amp;(K512-1),$L$4:$L$1000,0)),"")))</f>
        <v/>
      </c>
      <c r="H512" s="84" t="n"/>
      <c r="K512">
        <f>IF(C512="","",COUNTIF($C$4:C512,C512))</f>
        <v/>
      </c>
      <c r="L512">
        <f>IF(C512="","",INT(C512)&amp;"#"&amp;K512)</f>
        <v/>
      </c>
      <c r="M512">
        <f>IF(C512="","",YEAR(C512)&amp;"-"&amp;TEXT(MONTH(C512),"00"))</f>
        <v/>
      </c>
    </row>
    <row r="513">
      <c r="A513" s="83" t="n"/>
      <c r="C513" s="83" t="n"/>
      <c r="D513">
        <f>IF(C513="","",CHOOSE(WEEKDAY(C513,2),"pon","wt","śr","czw","pt","sob","ndz"))</f>
        <v/>
      </c>
      <c r="E513">
        <f>IF(C513="","",IF(K513=1,IFERROR(IF(INDEX('Dziennik'!$H$4:$H$1200,MATCH(C513,'Dziennik'!$A$4:$A$1200,0))="","(brak planu)",INDEX('Dziennik'!$H$4:$H$1200,MATCH(C513,'Dziennik'!$A$4:$A$1200,0))),"(dzień poza dziennikiem)"),IFERROR(INDEX($G$4:$G$1000,MATCH(INT(C513)&amp;"#"&amp;(K513-1),$L$4:$L$1000,0))&amp;"","")))</f>
        <v/>
      </c>
      <c r="F513" s="84">
        <f>IF(C513="","",IF(K513=1,IFERROR(INDEX('Dziennik'!$I$4:$I$1200,MATCH(C513,'Dziennik'!$A$4:$A$1200,0)),""),IFERROR(INDEX($H$4:$H$1000,MATCH(INT(C513)&amp;"#"&amp;(K513-1),$L$4:$L$1000,0)),"")))</f>
        <v/>
      </c>
      <c r="H513" s="84" t="n"/>
      <c r="K513">
        <f>IF(C513="","",COUNTIF($C$4:C513,C513))</f>
        <v/>
      </c>
      <c r="L513">
        <f>IF(C513="","",INT(C513)&amp;"#"&amp;K513)</f>
        <v/>
      </c>
      <c r="M513">
        <f>IF(C513="","",YEAR(C513)&amp;"-"&amp;TEXT(MONTH(C513),"00"))</f>
        <v/>
      </c>
    </row>
    <row r="514">
      <c r="A514" s="83" t="n"/>
      <c r="C514" s="83" t="n"/>
      <c r="D514">
        <f>IF(C514="","",CHOOSE(WEEKDAY(C514,2),"pon","wt","śr","czw","pt","sob","ndz"))</f>
        <v/>
      </c>
      <c r="E514">
        <f>IF(C514="","",IF(K514=1,IFERROR(IF(INDEX('Dziennik'!$H$4:$H$1200,MATCH(C514,'Dziennik'!$A$4:$A$1200,0))="","(brak planu)",INDEX('Dziennik'!$H$4:$H$1200,MATCH(C514,'Dziennik'!$A$4:$A$1200,0))),"(dzień poza dziennikiem)"),IFERROR(INDEX($G$4:$G$1000,MATCH(INT(C514)&amp;"#"&amp;(K514-1),$L$4:$L$1000,0))&amp;"","")))</f>
        <v/>
      </c>
      <c r="F514" s="84">
        <f>IF(C514="","",IF(K514=1,IFERROR(INDEX('Dziennik'!$I$4:$I$1200,MATCH(C514,'Dziennik'!$A$4:$A$1200,0)),""),IFERROR(INDEX($H$4:$H$1000,MATCH(INT(C514)&amp;"#"&amp;(K514-1),$L$4:$L$1000,0)),"")))</f>
        <v/>
      </c>
      <c r="H514" s="84" t="n"/>
      <c r="K514">
        <f>IF(C514="","",COUNTIF($C$4:C514,C514))</f>
        <v/>
      </c>
      <c r="L514">
        <f>IF(C514="","",INT(C514)&amp;"#"&amp;K514)</f>
        <v/>
      </c>
      <c r="M514">
        <f>IF(C514="","",YEAR(C514)&amp;"-"&amp;TEXT(MONTH(C514),"00"))</f>
        <v/>
      </c>
    </row>
    <row r="515">
      <c r="A515" s="83" t="n"/>
      <c r="C515" s="83" t="n"/>
      <c r="D515">
        <f>IF(C515="","",CHOOSE(WEEKDAY(C515,2),"pon","wt","śr","czw","pt","sob","ndz"))</f>
        <v/>
      </c>
      <c r="E515">
        <f>IF(C515="","",IF(K515=1,IFERROR(IF(INDEX('Dziennik'!$H$4:$H$1200,MATCH(C515,'Dziennik'!$A$4:$A$1200,0))="","(brak planu)",INDEX('Dziennik'!$H$4:$H$1200,MATCH(C515,'Dziennik'!$A$4:$A$1200,0))),"(dzień poza dziennikiem)"),IFERROR(INDEX($G$4:$G$1000,MATCH(INT(C515)&amp;"#"&amp;(K515-1),$L$4:$L$1000,0))&amp;"","")))</f>
        <v/>
      </c>
      <c r="F515" s="84">
        <f>IF(C515="","",IF(K515=1,IFERROR(INDEX('Dziennik'!$I$4:$I$1200,MATCH(C515,'Dziennik'!$A$4:$A$1200,0)),""),IFERROR(INDEX($H$4:$H$1000,MATCH(INT(C515)&amp;"#"&amp;(K515-1),$L$4:$L$1000,0)),"")))</f>
        <v/>
      </c>
      <c r="H515" s="84" t="n"/>
      <c r="K515">
        <f>IF(C515="","",COUNTIF($C$4:C515,C515))</f>
        <v/>
      </c>
      <c r="L515">
        <f>IF(C515="","",INT(C515)&amp;"#"&amp;K515)</f>
        <v/>
      </c>
      <c r="M515">
        <f>IF(C515="","",YEAR(C515)&amp;"-"&amp;TEXT(MONTH(C515),"00"))</f>
        <v/>
      </c>
    </row>
    <row r="516">
      <c r="A516" s="83" t="n"/>
      <c r="C516" s="83" t="n"/>
      <c r="D516">
        <f>IF(C516="","",CHOOSE(WEEKDAY(C516,2),"pon","wt","śr","czw","pt","sob","ndz"))</f>
        <v/>
      </c>
      <c r="E516">
        <f>IF(C516="","",IF(K516=1,IFERROR(IF(INDEX('Dziennik'!$H$4:$H$1200,MATCH(C516,'Dziennik'!$A$4:$A$1200,0))="","(brak planu)",INDEX('Dziennik'!$H$4:$H$1200,MATCH(C516,'Dziennik'!$A$4:$A$1200,0))),"(dzień poza dziennikiem)"),IFERROR(INDEX($G$4:$G$1000,MATCH(INT(C516)&amp;"#"&amp;(K516-1),$L$4:$L$1000,0))&amp;"","")))</f>
        <v/>
      </c>
      <c r="F516" s="84">
        <f>IF(C516="","",IF(K516=1,IFERROR(INDEX('Dziennik'!$I$4:$I$1200,MATCH(C516,'Dziennik'!$A$4:$A$1200,0)),""),IFERROR(INDEX($H$4:$H$1000,MATCH(INT(C516)&amp;"#"&amp;(K516-1),$L$4:$L$1000,0)),"")))</f>
        <v/>
      </c>
      <c r="H516" s="84" t="n"/>
      <c r="K516">
        <f>IF(C516="","",COUNTIF($C$4:C516,C516))</f>
        <v/>
      </c>
      <c r="L516">
        <f>IF(C516="","",INT(C516)&amp;"#"&amp;K516)</f>
        <v/>
      </c>
      <c r="M516">
        <f>IF(C516="","",YEAR(C516)&amp;"-"&amp;TEXT(MONTH(C516),"00"))</f>
        <v/>
      </c>
    </row>
    <row r="517">
      <c r="A517" s="83" t="n"/>
      <c r="C517" s="83" t="n"/>
      <c r="D517">
        <f>IF(C517="","",CHOOSE(WEEKDAY(C517,2),"pon","wt","śr","czw","pt","sob","ndz"))</f>
        <v/>
      </c>
      <c r="E517">
        <f>IF(C517="","",IF(K517=1,IFERROR(IF(INDEX('Dziennik'!$H$4:$H$1200,MATCH(C517,'Dziennik'!$A$4:$A$1200,0))="","(brak planu)",INDEX('Dziennik'!$H$4:$H$1200,MATCH(C517,'Dziennik'!$A$4:$A$1200,0))),"(dzień poza dziennikiem)"),IFERROR(INDEX($G$4:$G$1000,MATCH(INT(C517)&amp;"#"&amp;(K517-1),$L$4:$L$1000,0))&amp;"","")))</f>
        <v/>
      </c>
      <c r="F517" s="84">
        <f>IF(C517="","",IF(K517=1,IFERROR(INDEX('Dziennik'!$I$4:$I$1200,MATCH(C517,'Dziennik'!$A$4:$A$1200,0)),""),IFERROR(INDEX($H$4:$H$1000,MATCH(INT(C517)&amp;"#"&amp;(K517-1),$L$4:$L$1000,0)),"")))</f>
        <v/>
      </c>
      <c r="H517" s="84" t="n"/>
      <c r="K517">
        <f>IF(C517="","",COUNTIF($C$4:C517,C517))</f>
        <v/>
      </c>
      <c r="L517">
        <f>IF(C517="","",INT(C517)&amp;"#"&amp;K517)</f>
        <v/>
      </c>
      <c r="M517">
        <f>IF(C517="","",YEAR(C517)&amp;"-"&amp;TEXT(MONTH(C517),"00"))</f>
        <v/>
      </c>
    </row>
    <row r="518">
      <c r="A518" s="83" t="n"/>
      <c r="C518" s="83" t="n"/>
      <c r="D518">
        <f>IF(C518="","",CHOOSE(WEEKDAY(C518,2),"pon","wt","śr","czw","pt","sob","ndz"))</f>
        <v/>
      </c>
      <c r="E518">
        <f>IF(C518="","",IF(K518=1,IFERROR(IF(INDEX('Dziennik'!$H$4:$H$1200,MATCH(C518,'Dziennik'!$A$4:$A$1200,0))="","(brak planu)",INDEX('Dziennik'!$H$4:$H$1200,MATCH(C518,'Dziennik'!$A$4:$A$1200,0))),"(dzień poza dziennikiem)"),IFERROR(INDEX($G$4:$G$1000,MATCH(INT(C518)&amp;"#"&amp;(K518-1),$L$4:$L$1000,0))&amp;"","")))</f>
        <v/>
      </c>
      <c r="F518" s="84">
        <f>IF(C518="","",IF(K518=1,IFERROR(INDEX('Dziennik'!$I$4:$I$1200,MATCH(C518,'Dziennik'!$A$4:$A$1200,0)),""),IFERROR(INDEX($H$4:$H$1000,MATCH(INT(C518)&amp;"#"&amp;(K518-1),$L$4:$L$1000,0)),"")))</f>
        <v/>
      </c>
      <c r="H518" s="84" t="n"/>
      <c r="K518">
        <f>IF(C518="","",COUNTIF($C$4:C518,C518))</f>
        <v/>
      </c>
      <c r="L518">
        <f>IF(C518="","",INT(C518)&amp;"#"&amp;K518)</f>
        <v/>
      </c>
      <c r="M518">
        <f>IF(C518="","",YEAR(C518)&amp;"-"&amp;TEXT(MONTH(C518),"00"))</f>
        <v/>
      </c>
    </row>
    <row r="519">
      <c r="A519" s="83" t="n"/>
      <c r="C519" s="83" t="n"/>
      <c r="D519">
        <f>IF(C519="","",CHOOSE(WEEKDAY(C519,2),"pon","wt","śr","czw","pt","sob","ndz"))</f>
        <v/>
      </c>
      <c r="E519">
        <f>IF(C519="","",IF(K519=1,IFERROR(IF(INDEX('Dziennik'!$H$4:$H$1200,MATCH(C519,'Dziennik'!$A$4:$A$1200,0))="","(brak planu)",INDEX('Dziennik'!$H$4:$H$1200,MATCH(C519,'Dziennik'!$A$4:$A$1200,0))),"(dzień poza dziennikiem)"),IFERROR(INDEX($G$4:$G$1000,MATCH(INT(C519)&amp;"#"&amp;(K519-1),$L$4:$L$1000,0))&amp;"","")))</f>
        <v/>
      </c>
      <c r="F519" s="84">
        <f>IF(C519="","",IF(K519=1,IFERROR(INDEX('Dziennik'!$I$4:$I$1200,MATCH(C519,'Dziennik'!$A$4:$A$1200,0)),""),IFERROR(INDEX($H$4:$H$1000,MATCH(INT(C519)&amp;"#"&amp;(K519-1),$L$4:$L$1000,0)),"")))</f>
        <v/>
      </c>
      <c r="H519" s="84" t="n"/>
      <c r="K519">
        <f>IF(C519="","",COUNTIF($C$4:C519,C519))</f>
        <v/>
      </c>
      <c r="L519">
        <f>IF(C519="","",INT(C519)&amp;"#"&amp;K519)</f>
        <v/>
      </c>
      <c r="M519">
        <f>IF(C519="","",YEAR(C519)&amp;"-"&amp;TEXT(MONTH(C519),"00"))</f>
        <v/>
      </c>
    </row>
    <row r="520">
      <c r="A520" s="83" t="n"/>
      <c r="C520" s="83" t="n"/>
      <c r="D520">
        <f>IF(C520="","",CHOOSE(WEEKDAY(C520,2),"pon","wt","śr","czw","pt","sob","ndz"))</f>
        <v/>
      </c>
      <c r="E520">
        <f>IF(C520="","",IF(K520=1,IFERROR(IF(INDEX('Dziennik'!$H$4:$H$1200,MATCH(C520,'Dziennik'!$A$4:$A$1200,0))="","(brak planu)",INDEX('Dziennik'!$H$4:$H$1200,MATCH(C520,'Dziennik'!$A$4:$A$1200,0))),"(dzień poza dziennikiem)"),IFERROR(INDEX($G$4:$G$1000,MATCH(INT(C520)&amp;"#"&amp;(K520-1),$L$4:$L$1000,0))&amp;"","")))</f>
        <v/>
      </c>
      <c r="F520" s="84">
        <f>IF(C520="","",IF(K520=1,IFERROR(INDEX('Dziennik'!$I$4:$I$1200,MATCH(C520,'Dziennik'!$A$4:$A$1200,0)),""),IFERROR(INDEX($H$4:$H$1000,MATCH(INT(C520)&amp;"#"&amp;(K520-1),$L$4:$L$1000,0)),"")))</f>
        <v/>
      </c>
      <c r="H520" s="84" t="n"/>
      <c r="K520">
        <f>IF(C520="","",COUNTIF($C$4:C520,C520))</f>
        <v/>
      </c>
      <c r="L520">
        <f>IF(C520="","",INT(C520)&amp;"#"&amp;K520)</f>
        <v/>
      </c>
      <c r="M520">
        <f>IF(C520="","",YEAR(C520)&amp;"-"&amp;TEXT(MONTH(C520),"00"))</f>
        <v/>
      </c>
    </row>
    <row r="521">
      <c r="A521" s="83" t="n"/>
      <c r="C521" s="83" t="n"/>
      <c r="D521">
        <f>IF(C521="","",CHOOSE(WEEKDAY(C521,2),"pon","wt","śr","czw","pt","sob","ndz"))</f>
        <v/>
      </c>
      <c r="E521">
        <f>IF(C521="","",IF(K521=1,IFERROR(IF(INDEX('Dziennik'!$H$4:$H$1200,MATCH(C521,'Dziennik'!$A$4:$A$1200,0))="","(brak planu)",INDEX('Dziennik'!$H$4:$H$1200,MATCH(C521,'Dziennik'!$A$4:$A$1200,0))),"(dzień poza dziennikiem)"),IFERROR(INDEX($G$4:$G$1000,MATCH(INT(C521)&amp;"#"&amp;(K521-1),$L$4:$L$1000,0))&amp;"","")))</f>
        <v/>
      </c>
      <c r="F521" s="84">
        <f>IF(C521="","",IF(K521=1,IFERROR(INDEX('Dziennik'!$I$4:$I$1200,MATCH(C521,'Dziennik'!$A$4:$A$1200,0)),""),IFERROR(INDEX($H$4:$H$1000,MATCH(INT(C521)&amp;"#"&amp;(K521-1),$L$4:$L$1000,0)),"")))</f>
        <v/>
      </c>
      <c r="H521" s="84" t="n"/>
      <c r="K521">
        <f>IF(C521="","",COUNTIF($C$4:C521,C521))</f>
        <v/>
      </c>
      <c r="L521">
        <f>IF(C521="","",INT(C521)&amp;"#"&amp;K521)</f>
        <v/>
      </c>
      <c r="M521">
        <f>IF(C521="","",YEAR(C521)&amp;"-"&amp;TEXT(MONTH(C521),"00"))</f>
        <v/>
      </c>
    </row>
    <row r="522">
      <c r="A522" s="83" t="n"/>
      <c r="C522" s="83" t="n"/>
      <c r="D522">
        <f>IF(C522="","",CHOOSE(WEEKDAY(C522,2),"pon","wt","śr","czw","pt","sob","ndz"))</f>
        <v/>
      </c>
      <c r="E522">
        <f>IF(C522="","",IF(K522=1,IFERROR(IF(INDEX('Dziennik'!$H$4:$H$1200,MATCH(C522,'Dziennik'!$A$4:$A$1200,0))="","(brak planu)",INDEX('Dziennik'!$H$4:$H$1200,MATCH(C522,'Dziennik'!$A$4:$A$1200,0))),"(dzień poza dziennikiem)"),IFERROR(INDEX($G$4:$G$1000,MATCH(INT(C522)&amp;"#"&amp;(K522-1),$L$4:$L$1000,0))&amp;"","")))</f>
        <v/>
      </c>
      <c r="F522" s="84">
        <f>IF(C522="","",IF(K522=1,IFERROR(INDEX('Dziennik'!$I$4:$I$1200,MATCH(C522,'Dziennik'!$A$4:$A$1200,0)),""),IFERROR(INDEX($H$4:$H$1000,MATCH(INT(C522)&amp;"#"&amp;(K522-1),$L$4:$L$1000,0)),"")))</f>
        <v/>
      </c>
      <c r="H522" s="84" t="n"/>
      <c r="K522">
        <f>IF(C522="","",COUNTIF($C$4:C522,C522))</f>
        <v/>
      </c>
      <c r="L522">
        <f>IF(C522="","",INT(C522)&amp;"#"&amp;K522)</f>
        <v/>
      </c>
      <c r="M522">
        <f>IF(C522="","",YEAR(C522)&amp;"-"&amp;TEXT(MONTH(C522),"00"))</f>
        <v/>
      </c>
    </row>
    <row r="523">
      <c r="A523" s="83" t="n"/>
      <c r="C523" s="83" t="n"/>
      <c r="D523">
        <f>IF(C523="","",CHOOSE(WEEKDAY(C523,2),"pon","wt","śr","czw","pt","sob","ndz"))</f>
        <v/>
      </c>
      <c r="E523">
        <f>IF(C523="","",IF(K523=1,IFERROR(IF(INDEX('Dziennik'!$H$4:$H$1200,MATCH(C523,'Dziennik'!$A$4:$A$1200,0))="","(brak planu)",INDEX('Dziennik'!$H$4:$H$1200,MATCH(C523,'Dziennik'!$A$4:$A$1200,0))),"(dzień poza dziennikiem)"),IFERROR(INDEX($G$4:$G$1000,MATCH(INT(C523)&amp;"#"&amp;(K523-1),$L$4:$L$1000,0))&amp;"","")))</f>
        <v/>
      </c>
      <c r="F523" s="84">
        <f>IF(C523="","",IF(K523=1,IFERROR(INDEX('Dziennik'!$I$4:$I$1200,MATCH(C523,'Dziennik'!$A$4:$A$1200,0)),""),IFERROR(INDEX($H$4:$H$1000,MATCH(INT(C523)&amp;"#"&amp;(K523-1),$L$4:$L$1000,0)),"")))</f>
        <v/>
      </c>
      <c r="H523" s="84" t="n"/>
      <c r="K523">
        <f>IF(C523="","",COUNTIF($C$4:C523,C523))</f>
        <v/>
      </c>
      <c r="L523">
        <f>IF(C523="","",INT(C523)&amp;"#"&amp;K523)</f>
        <v/>
      </c>
      <c r="M523">
        <f>IF(C523="","",YEAR(C523)&amp;"-"&amp;TEXT(MONTH(C523),"00"))</f>
        <v/>
      </c>
    </row>
    <row r="524">
      <c r="A524" s="83" t="n"/>
      <c r="C524" s="83" t="n"/>
      <c r="D524">
        <f>IF(C524="","",CHOOSE(WEEKDAY(C524,2),"pon","wt","śr","czw","pt","sob","ndz"))</f>
        <v/>
      </c>
      <c r="E524">
        <f>IF(C524="","",IF(K524=1,IFERROR(IF(INDEX('Dziennik'!$H$4:$H$1200,MATCH(C524,'Dziennik'!$A$4:$A$1200,0))="","(brak planu)",INDEX('Dziennik'!$H$4:$H$1200,MATCH(C524,'Dziennik'!$A$4:$A$1200,0))),"(dzień poza dziennikiem)"),IFERROR(INDEX($G$4:$G$1000,MATCH(INT(C524)&amp;"#"&amp;(K524-1),$L$4:$L$1000,0))&amp;"","")))</f>
        <v/>
      </c>
      <c r="F524" s="84">
        <f>IF(C524="","",IF(K524=1,IFERROR(INDEX('Dziennik'!$I$4:$I$1200,MATCH(C524,'Dziennik'!$A$4:$A$1200,0)),""),IFERROR(INDEX($H$4:$H$1000,MATCH(INT(C524)&amp;"#"&amp;(K524-1),$L$4:$L$1000,0)),"")))</f>
        <v/>
      </c>
      <c r="H524" s="84" t="n"/>
      <c r="K524">
        <f>IF(C524="","",COUNTIF($C$4:C524,C524))</f>
        <v/>
      </c>
      <c r="L524">
        <f>IF(C524="","",INT(C524)&amp;"#"&amp;K524)</f>
        <v/>
      </c>
      <c r="M524">
        <f>IF(C524="","",YEAR(C524)&amp;"-"&amp;TEXT(MONTH(C524),"00"))</f>
        <v/>
      </c>
    </row>
    <row r="525">
      <c r="A525" s="83" t="n"/>
      <c r="C525" s="83" t="n"/>
      <c r="D525">
        <f>IF(C525="","",CHOOSE(WEEKDAY(C525,2),"pon","wt","śr","czw","pt","sob","ndz"))</f>
        <v/>
      </c>
      <c r="E525">
        <f>IF(C525="","",IF(K525=1,IFERROR(IF(INDEX('Dziennik'!$H$4:$H$1200,MATCH(C525,'Dziennik'!$A$4:$A$1200,0))="","(brak planu)",INDEX('Dziennik'!$H$4:$H$1200,MATCH(C525,'Dziennik'!$A$4:$A$1200,0))),"(dzień poza dziennikiem)"),IFERROR(INDEX($G$4:$G$1000,MATCH(INT(C525)&amp;"#"&amp;(K525-1),$L$4:$L$1000,0))&amp;"","")))</f>
        <v/>
      </c>
      <c r="F525" s="84">
        <f>IF(C525="","",IF(K525=1,IFERROR(INDEX('Dziennik'!$I$4:$I$1200,MATCH(C525,'Dziennik'!$A$4:$A$1200,0)),""),IFERROR(INDEX($H$4:$H$1000,MATCH(INT(C525)&amp;"#"&amp;(K525-1),$L$4:$L$1000,0)),"")))</f>
        <v/>
      </c>
      <c r="H525" s="84" t="n"/>
      <c r="K525">
        <f>IF(C525="","",COUNTIF($C$4:C525,C525))</f>
        <v/>
      </c>
      <c r="L525">
        <f>IF(C525="","",INT(C525)&amp;"#"&amp;K525)</f>
        <v/>
      </c>
      <c r="M525">
        <f>IF(C525="","",YEAR(C525)&amp;"-"&amp;TEXT(MONTH(C525),"00"))</f>
        <v/>
      </c>
    </row>
    <row r="526">
      <c r="A526" s="83" t="n"/>
      <c r="C526" s="83" t="n"/>
      <c r="D526">
        <f>IF(C526="","",CHOOSE(WEEKDAY(C526,2),"pon","wt","śr","czw","pt","sob","ndz"))</f>
        <v/>
      </c>
      <c r="E526">
        <f>IF(C526="","",IF(K526=1,IFERROR(IF(INDEX('Dziennik'!$H$4:$H$1200,MATCH(C526,'Dziennik'!$A$4:$A$1200,0))="","(brak planu)",INDEX('Dziennik'!$H$4:$H$1200,MATCH(C526,'Dziennik'!$A$4:$A$1200,0))),"(dzień poza dziennikiem)"),IFERROR(INDEX($G$4:$G$1000,MATCH(INT(C526)&amp;"#"&amp;(K526-1),$L$4:$L$1000,0))&amp;"","")))</f>
        <v/>
      </c>
      <c r="F526" s="84">
        <f>IF(C526="","",IF(K526=1,IFERROR(INDEX('Dziennik'!$I$4:$I$1200,MATCH(C526,'Dziennik'!$A$4:$A$1200,0)),""),IFERROR(INDEX($H$4:$H$1000,MATCH(INT(C526)&amp;"#"&amp;(K526-1),$L$4:$L$1000,0)),"")))</f>
        <v/>
      </c>
      <c r="H526" s="84" t="n"/>
      <c r="K526">
        <f>IF(C526="","",COUNTIF($C$4:C526,C526))</f>
        <v/>
      </c>
      <c r="L526">
        <f>IF(C526="","",INT(C526)&amp;"#"&amp;K526)</f>
        <v/>
      </c>
      <c r="M526">
        <f>IF(C526="","",YEAR(C526)&amp;"-"&amp;TEXT(MONTH(C526),"00"))</f>
        <v/>
      </c>
    </row>
    <row r="527">
      <c r="A527" s="83" t="n"/>
      <c r="C527" s="83" t="n"/>
      <c r="D527">
        <f>IF(C527="","",CHOOSE(WEEKDAY(C527,2),"pon","wt","śr","czw","pt","sob","ndz"))</f>
        <v/>
      </c>
      <c r="E527">
        <f>IF(C527="","",IF(K527=1,IFERROR(IF(INDEX('Dziennik'!$H$4:$H$1200,MATCH(C527,'Dziennik'!$A$4:$A$1200,0))="","(brak planu)",INDEX('Dziennik'!$H$4:$H$1200,MATCH(C527,'Dziennik'!$A$4:$A$1200,0))),"(dzień poza dziennikiem)"),IFERROR(INDEX($G$4:$G$1000,MATCH(INT(C527)&amp;"#"&amp;(K527-1),$L$4:$L$1000,0))&amp;"","")))</f>
        <v/>
      </c>
      <c r="F527" s="84">
        <f>IF(C527="","",IF(K527=1,IFERROR(INDEX('Dziennik'!$I$4:$I$1200,MATCH(C527,'Dziennik'!$A$4:$A$1200,0)),""),IFERROR(INDEX($H$4:$H$1000,MATCH(INT(C527)&amp;"#"&amp;(K527-1),$L$4:$L$1000,0)),"")))</f>
        <v/>
      </c>
      <c r="H527" s="84" t="n"/>
      <c r="K527">
        <f>IF(C527="","",COUNTIF($C$4:C527,C527))</f>
        <v/>
      </c>
      <c r="L527">
        <f>IF(C527="","",INT(C527)&amp;"#"&amp;K527)</f>
        <v/>
      </c>
      <c r="M527">
        <f>IF(C527="","",YEAR(C527)&amp;"-"&amp;TEXT(MONTH(C527),"00"))</f>
        <v/>
      </c>
    </row>
    <row r="528">
      <c r="A528" s="83" t="n"/>
      <c r="C528" s="83" t="n"/>
      <c r="D528">
        <f>IF(C528="","",CHOOSE(WEEKDAY(C528,2),"pon","wt","śr","czw","pt","sob","ndz"))</f>
        <v/>
      </c>
      <c r="E528">
        <f>IF(C528="","",IF(K528=1,IFERROR(IF(INDEX('Dziennik'!$H$4:$H$1200,MATCH(C528,'Dziennik'!$A$4:$A$1200,0))="","(brak planu)",INDEX('Dziennik'!$H$4:$H$1200,MATCH(C528,'Dziennik'!$A$4:$A$1200,0))),"(dzień poza dziennikiem)"),IFERROR(INDEX($G$4:$G$1000,MATCH(INT(C528)&amp;"#"&amp;(K528-1),$L$4:$L$1000,0))&amp;"","")))</f>
        <v/>
      </c>
      <c r="F528" s="84">
        <f>IF(C528="","",IF(K528=1,IFERROR(INDEX('Dziennik'!$I$4:$I$1200,MATCH(C528,'Dziennik'!$A$4:$A$1200,0)),""),IFERROR(INDEX($H$4:$H$1000,MATCH(INT(C528)&amp;"#"&amp;(K528-1),$L$4:$L$1000,0)),"")))</f>
        <v/>
      </c>
      <c r="H528" s="84" t="n"/>
      <c r="K528">
        <f>IF(C528="","",COUNTIF($C$4:C528,C528))</f>
        <v/>
      </c>
      <c r="L528">
        <f>IF(C528="","",INT(C528)&amp;"#"&amp;K528)</f>
        <v/>
      </c>
      <c r="M528">
        <f>IF(C528="","",YEAR(C528)&amp;"-"&amp;TEXT(MONTH(C528),"00"))</f>
        <v/>
      </c>
    </row>
    <row r="529">
      <c r="A529" s="83" t="n"/>
      <c r="C529" s="83" t="n"/>
      <c r="D529">
        <f>IF(C529="","",CHOOSE(WEEKDAY(C529,2),"pon","wt","śr","czw","pt","sob","ndz"))</f>
        <v/>
      </c>
      <c r="E529">
        <f>IF(C529="","",IF(K529=1,IFERROR(IF(INDEX('Dziennik'!$H$4:$H$1200,MATCH(C529,'Dziennik'!$A$4:$A$1200,0))="","(brak planu)",INDEX('Dziennik'!$H$4:$H$1200,MATCH(C529,'Dziennik'!$A$4:$A$1200,0))),"(dzień poza dziennikiem)"),IFERROR(INDEX($G$4:$G$1000,MATCH(INT(C529)&amp;"#"&amp;(K529-1),$L$4:$L$1000,0))&amp;"","")))</f>
        <v/>
      </c>
      <c r="F529" s="84">
        <f>IF(C529="","",IF(K529=1,IFERROR(INDEX('Dziennik'!$I$4:$I$1200,MATCH(C529,'Dziennik'!$A$4:$A$1200,0)),""),IFERROR(INDEX($H$4:$H$1000,MATCH(INT(C529)&amp;"#"&amp;(K529-1),$L$4:$L$1000,0)),"")))</f>
        <v/>
      </c>
      <c r="H529" s="84" t="n"/>
      <c r="K529">
        <f>IF(C529="","",COUNTIF($C$4:C529,C529))</f>
        <v/>
      </c>
      <c r="L529">
        <f>IF(C529="","",INT(C529)&amp;"#"&amp;K529)</f>
        <v/>
      </c>
      <c r="M529">
        <f>IF(C529="","",YEAR(C529)&amp;"-"&amp;TEXT(MONTH(C529),"00"))</f>
        <v/>
      </c>
    </row>
    <row r="530">
      <c r="A530" s="83" t="n"/>
      <c r="C530" s="83" t="n"/>
      <c r="D530">
        <f>IF(C530="","",CHOOSE(WEEKDAY(C530,2),"pon","wt","śr","czw","pt","sob","ndz"))</f>
        <v/>
      </c>
      <c r="E530">
        <f>IF(C530="","",IF(K530=1,IFERROR(IF(INDEX('Dziennik'!$H$4:$H$1200,MATCH(C530,'Dziennik'!$A$4:$A$1200,0))="","(brak planu)",INDEX('Dziennik'!$H$4:$H$1200,MATCH(C530,'Dziennik'!$A$4:$A$1200,0))),"(dzień poza dziennikiem)"),IFERROR(INDEX($G$4:$G$1000,MATCH(INT(C530)&amp;"#"&amp;(K530-1),$L$4:$L$1000,0))&amp;"","")))</f>
        <v/>
      </c>
      <c r="F530" s="84">
        <f>IF(C530="","",IF(K530=1,IFERROR(INDEX('Dziennik'!$I$4:$I$1200,MATCH(C530,'Dziennik'!$A$4:$A$1200,0)),""),IFERROR(INDEX($H$4:$H$1000,MATCH(INT(C530)&amp;"#"&amp;(K530-1),$L$4:$L$1000,0)),"")))</f>
        <v/>
      </c>
      <c r="H530" s="84" t="n"/>
      <c r="K530">
        <f>IF(C530="","",COUNTIF($C$4:C530,C530))</f>
        <v/>
      </c>
      <c r="L530">
        <f>IF(C530="","",INT(C530)&amp;"#"&amp;K530)</f>
        <v/>
      </c>
      <c r="M530">
        <f>IF(C530="","",YEAR(C530)&amp;"-"&amp;TEXT(MONTH(C530),"00"))</f>
        <v/>
      </c>
    </row>
    <row r="531">
      <c r="A531" s="83" t="n"/>
      <c r="C531" s="83" t="n"/>
      <c r="D531">
        <f>IF(C531="","",CHOOSE(WEEKDAY(C531,2),"pon","wt","śr","czw","pt","sob","ndz"))</f>
        <v/>
      </c>
      <c r="E531">
        <f>IF(C531="","",IF(K531=1,IFERROR(IF(INDEX('Dziennik'!$H$4:$H$1200,MATCH(C531,'Dziennik'!$A$4:$A$1200,0))="","(brak planu)",INDEX('Dziennik'!$H$4:$H$1200,MATCH(C531,'Dziennik'!$A$4:$A$1200,0))),"(dzień poza dziennikiem)"),IFERROR(INDEX($G$4:$G$1000,MATCH(INT(C531)&amp;"#"&amp;(K531-1),$L$4:$L$1000,0))&amp;"","")))</f>
        <v/>
      </c>
      <c r="F531" s="84">
        <f>IF(C531="","",IF(K531=1,IFERROR(INDEX('Dziennik'!$I$4:$I$1200,MATCH(C531,'Dziennik'!$A$4:$A$1200,0)),""),IFERROR(INDEX($H$4:$H$1000,MATCH(INT(C531)&amp;"#"&amp;(K531-1),$L$4:$L$1000,0)),"")))</f>
        <v/>
      </c>
      <c r="H531" s="84" t="n"/>
      <c r="K531">
        <f>IF(C531="","",COUNTIF($C$4:C531,C531))</f>
        <v/>
      </c>
      <c r="L531">
        <f>IF(C531="","",INT(C531)&amp;"#"&amp;K531)</f>
        <v/>
      </c>
      <c r="M531">
        <f>IF(C531="","",YEAR(C531)&amp;"-"&amp;TEXT(MONTH(C531),"00"))</f>
        <v/>
      </c>
    </row>
    <row r="532">
      <c r="A532" s="83" t="n"/>
      <c r="C532" s="83" t="n"/>
      <c r="D532">
        <f>IF(C532="","",CHOOSE(WEEKDAY(C532,2),"pon","wt","śr","czw","pt","sob","ndz"))</f>
        <v/>
      </c>
      <c r="E532">
        <f>IF(C532="","",IF(K532=1,IFERROR(IF(INDEX('Dziennik'!$H$4:$H$1200,MATCH(C532,'Dziennik'!$A$4:$A$1200,0))="","(brak planu)",INDEX('Dziennik'!$H$4:$H$1200,MATCH(C532,'Dziennik'!$A$4:$A$1200,0))),"(dzień poza dziennikiem)"),IFERROR(INDEX($G$4:$G$1000,MATCH(INT(C532)&amp;"#"&amp;(K532-1),$L$4:$L$1000,0))&amp;"","")))</f>
        <v/>
      </c>
      <c r="F532" s="84">
        <f>IF(C532="","",IF(K532=1,IFERROR(INDEX('Dziennik'!$I$4:$I$1200,MATCH(C532,'Dziennik'!$A$4:$A$1200,0)),""),IFERROR(INDEX($H$4:$H$1000,MATCH(INT(C532)&amp;"#"&amp;(K532-1),$L$4:$L$1000,0)),"")))</f>
        <v/>
      </c>
      <c r="H532" s="84" t="n"/>
      <c r="K532">
        <f>IF(C532="","",COUNTIF($C$4:C532,C532))</f>
        <v/>
      </c>
      <c r="L532">
        <f>IF(C532="","",INT(C532)&amp;"#"&amp;K532)</f>
        <v/>
      </c>
      <c r="M532">
        <f>IF(C532="","",YEAR(C532)&amp;"-"&amp;TEXT(MONTH(C532),"00"))</f>
        <v/>
      </c>
    </row>
    <row r="533">
      <c r="A533" s="83" t="n"/>
      <c r="C533" s="83" t="n"/>
      <c r="D533">
        <f>IF(C533="","",CHOOSE(WEEKDAY(C533,2),"pon","wt","śr","czw","pt","sob","ndz"))</f>
        <v/>
      </c>
      <c r="E533">
        <f>IF(C533="","",IF(K533=1,IFERROR(IF(INDEX('Dziennik'!$H$4:$H$1200,MATCH(C533,'Dziennik'!$A$4:$A$1200,0))="","(brak planu)",INDEX('Dziennik'!$H$4:$H$1200,MATCH(C533,'Dziennik'!$A$4:$A$1200,0))),"(dzień poza dziennikiem)"),IFERROR(INDEX($G$4:$G$1000,MATCH(INT(C533)&amp;"#"&amp;(K533-1),$L$4:$L$1000,0))&amp;"","")))</f>
        <v/>
      </c>
      <c r="F533" s="84">
        <f>IF(C533="","",IF(K533=1,IFERROR(INDEX('Dziennik'!$I$4:$I$1200,MATCH(C533,'Dziennik'!$A$4:$A$1200,0)),""),IFERROR(INDEX($H$4:$H$1000,MATCH(INT(C533)&amp;"#"&amp;(K533-1),$L$4:$L$1000,0)),"")))</f>
        <v/>
      </c>
      <c r="H533" s="84" t="n"/>
      <c r="K533">
        <f>IF(C533="","",COUNTIF($C$4:C533,C533))</f>
        <v/>
      </c>
      <c r="L533">
        <f>IF(C533="","",INT(C533)&amp;"#"&amp;K533)</f>
        <v/>
      </c>
      <c r="M533">
        <f>IF(C533="","",YEAR(C533)&amp;"-"&amp;TEXT(MONTH(C533),"00"))</f>
        <v/>
      </c>
    </row>
    <row r="534">
      <c r="A534" s="83" t="n"/>
      <c r="C534" s="83" t="n"/>
      <c r="D534">
        <f>IF(C534="","",CHOOSE(WEEKDAY(C534,2),"pon","wt","śr","czw","pt","sob","ndz"))</f>
        <v/>
      </c>
      <c r="E534">
        <f>IF(C534="","",IF(K534=1,IFERROR(IF(INDEX('Dziennik'!$H$4:$H$1200,MATCH(C534,'Dziennik'!$A$4:$A$1200,0))="","(brak planu)",INDEX('Dziennik'!$H$4:$H$1200,MATCH(C534,'Dziennik'!$A$4:$A$1200,0))),"(dzień poza dziennikiem)"),IFERROR(INDEX($G$4:$G$1000,MATCH(INT(C534)&amp;"#"&amp;(K534-1),$L$4:$L$1000,0))&amp;"","")))</f>
        <v/>
      </c>
      <c r="F534" s="84">
        <f>IF(C534="","",IF(K534=1,IFERROR(INDEX('Dziennik'!$I$4:$I$1200,MATCH(C534,'Dziennik'!$A$4:$A$1200,0)),""),IFERROR(INDEX($H$4:$H$1000,MATCH(INT(C534)&amp;"#"&amp;(K534-1),$L$4:$L$1000,0)),"")))</f>
        <v/>
      </c>
      <c r="H534" s="84" t="n"/>
      <c r="K534">
        <f>IF(C534="","",COUNTIF($C$4:C534,C534))</f>
        <v/>
      </c>
      <c r="L534">
        <f>IF(C534="","",INT(C534)&amp;"#"&amp;K534)</f>
        <v/>
      </c>
      <c r="M534">
        <f>IF(C534="","",YEAR(C534)&amp;"-"&amp;TEXT(MONTH(C534),"00"))</f>
        <v/>
      </c>
    </row>
    <row r="535">
      <c r="A535" s="83" t="n"/>
      <c r="C535" s="83" t="n"/>
      <c r="D535">
        <f>IF(C535="","",CHOOSE(WEEKDAY(C535,2),"pon","wt","śr","czw","pt","sob","ndz"))</f>
        <v/>
      </c>
      <c r="E535">
        <f>IF(C535="","",IF(K535=1,IFERROR(IF(INDEX('Dziennik'!$H$4:$H$1200,MATCH(C535,'Dziennik'!$A$4:$A$1200,0))="","(brak planu)",INDEX('Dziennik'!$H$4:$H$1200,MATCH(C535,'Dziennik'!$A$4:$A$1200,0))),"(dzień poza dziennikiem)"),IFERROR(INDEX($G$4:$G$1000,MATCH(INT(C535)&amp;"#"&amp;(K535-1),$L$4:$L$1000,0))&amp;"","")))</f>
        <v/>
      </c>
      <c r="F535" s="84">
        <f>IF(C535="","",IF(K535=1,IFERROR(INDEX('Dziennik'!$I$4:$I$1200,MATCH(C535,'Dziennik'!$A$4:$A$1200,0)),""),IFERROR(INDEX($H$4:$H$1000,MATCH(INT(C535)&amp;"#"&amp;(K535-1),$L$4:$L$1000,0)),"")))</f>
        <v/>
      </c>
      <c r="H535" s="84" t="n"/>
      <c r="K535">
        <f>IF(C535="","",COUNTIF($C$4:C535,C535))</f>
        <v/>
      </c>
      <c r="L535">
        <f>IF(C535="","",INT(C535)&amp;"#"&amp;K535)</f>
        <v/>
      </c>
      <c r="M535">
        <f>IF(C535="","",YEAR(C535)&amp;"-"&amp;TEXT(MONTH(C535),"00"))</f>
        <v/>
      </c>
    </row>
    <row r="536">
      <c r="A536" s="83" t="n"/>
      <c r="C536" s="83" t="n"/>
      <c r="D536">
        <f>IF(C536="","",CHOOSE(WEEKDAY(C536,2),"pon","wt","śr","czw","pt","sob","ndz"))</f>
        <v/>
      </c>
      <c r="E536">
        <f>IF(C536="","",IF(K536=1,IFERROR(IF(INDEX('Dziennik'!$H$4:$H$1200,MATCH(C536,'Dziennik'!$A$4:$A$1200,0))="","(brak planu)",INDEX('Dziennik'!$H$4:$H$1200,MATCH(C536,'Dziennik'!$A$4:$A$1200,0))),"(dzień poza dziennikiem)"),IFERROR(INDEX($G$4:$G$1000,MATCH(INT(C536)&amp;"#"&amp;(K536-1),$L$4:$L$1000,0))&amp;"","")))</f>
        <v/>
      </c>
      <c r="F536" s="84">
        <f>IF(C536="","",IF(K536=1,IFERROR(INDEX('Dziennik'!$I$4:$I$1200,MATCH(C536,'Dziennik'!$A$4:$A$1200,0)),""),IFERROR(INDEX($H$4:$H$1000,MATCH(INT(C536)&amp;"#"&amp;(K536-1),$L$4:$L$1000,0)),"")))</f>
        <v/>
      </c>
      <c r="H536" s="84" t="n"/>
      <c r="K536">
        <f>IF(C536="","",COUNTIF($C$4:C536,C536))</f>
        <v/>
      </c>
      <c r="L536">
        <f>IF(C536="","",INT(C536)&amp;"#"&amp;K536)</f>
        <v/>
      </c>
      <c r="M536">
        <f>IF(C536="","",YEAR(C536)&amp;"-"&amp;TEXT(MONTH(C536),"00"))</f>
        <v/>
      </c>
    </row>
    <row r="537">
      <c r="A537" s="83" t="n"/>
      <c r="C537" s="83" t="n"/>
      <c r="D537">
        <f>IF(C537="","",CHOOSE(WEEKDAY(C537,2),"pon","wt","śr","czw","pt","sob","ndz"))</f>
        <v/>
      </c>
      <c r="E537">
        <f>IF(C537="","",IF(K537=1,IFERROR(IF(INDEX('Dziennik'!$H$4:$H$1200,MATCH(C537,'Dziennik'!$A$4:$A$1200,0))="","(brak planu)",INDEX('Dziennik'!$H$4:$H$1200,MATCH(C537,'Dziennik'!$A$4:$A$1200,0))),"(dzień poza dziennikiem)"),IFERROR(INDEX($G$4:$G$1000,MATCH(INT(C537)&amp;"#"&amp;(K537-1),$L$4:$L$1000,0))&amp;"","")))</f>
        <v/>
      </c>
      <c r="F537" s="84">
        <f>IF(C537="","",IF(K537=1,IFERROR(INDEX('Dziennik'!$I$4:$I$1200,MATCH(C537,'Dziennik'!$A$4:$A$1200,0)),""),IFERROR(INDEX($H$4:$H$1000,MATCH(INT(C537)&amp;"#"&amp;(K537-1),$L$4:$L$1000,0)),"")))</f>
        <v/>
      </c>
      <c r="H537" s="84" t="n"/>
      <c r="K537">
        <f>IF(C537="","",COUNTIF($C$4:C537,C537))</f>
        <v/>
      </c>
      <c r="L537">
        <f>IF(C537="","",INT(C537)&amp;"#"&amp;K537)</f>
        <v/>
      </c>
      <c r="M537">
        <f>IF(C537="","",YEAR(C537)&amp;"-"&amp;TEXT(MONTH(C537),"00"))</f>
        <v/>
      </c>
    </row>
    <row r="538">
      <c r="A538" s="83" t="n"/>
      <c r="C538" s="83" t="n"/>
      <c r="D538">
        <f>IF(C538="","",CHOOSE(WEEKDAY(C538,2),"pon","wt","śr","czw","pt","sob","ndz"))</f>
        <v/>
      </c>
      <c r="E538">
        <f>IF(C538="","",IF(K538=1,IFERROR(IF(INDEX('Dziennik'!$H$4:$H$1200,MATCH(C538,'Dziennik'!$A$4:$A$1200,0))="","(brak planu)",INDEX('Dziennik'!$H$4:$H$1200,MATCH(C538,'Dziennik'!$A$4:$A$1200,0))),"(dzień poza dziennikiem)"),IFERROR(INDEX($G$4:$G$1000,MATCH(INT(C538)&amp;"#"&amp;(K538-1),$L$4:$L$1000,0))&amp;"","")))</f>
        <v/>
      </c>
      <c r="F538" s="84">
        <f>IF(C538="","",IF(K538=1,IFERROR(INDEX('Dziennik'!$I$4:$I$1200,MATCH(C538,'Dziennik'!$A$4:$A$1200,0)),""),IFERROR(INDEX($H$4:$H$1000,MATCH(INT(C538)&amp;"#"&amp;(K538-1),$L$4:$L$1000,0)),"")))</f>
        <v/>
      </c>
      <c r="H538" s="84" t="n"/>
      <c r="K538">
        <f>IF(C538="","",COUNTIF($C$4:C538,C538))</f>
        <v/>
      </c>
      <c r="L538">
        <f>IF(C538="","",INT(C538)&amp;"#"&amp;K538)</f>
        <v/>
      </c>
      <c r="M538">
        <f>IF(C538="","",YEAR(C538)&amp;"-"&amp;TEXT(MONTH(C538),"00"))</f>
        <v/>
      </c>
    </row>
    <row r="539">
      <c r="A539" s="83" t="n"/>
      <c r="C539" s="83" t="n"/>
      <c r="D539">
        <f>IF(C539="","",CHOOSE(WEEKDAY(C539,2),"pon","wt","śr","czw","pt","sob","ndz"))</f>
        <v/>
      </c>
      <c r="E539">
        <f>IF(C539="","",IF(K539=1,IFERROR(IF(INDEX('Dziennik'!$H$4:$H$1200,MATCH(C539,'Dziennik'!$A$4:$A$1200,0))="","(brak planu)",INDEX('Dziennik'!$H$4:$H$1200,MATCH(C539,'Dziennik'!$A$4:$A$1200,0))),"(dzień poza dziennikiem)"),IFERROR(INDEX($G$4:$G$1000,MATCH(INT(C539)&amp;"#"&amp;(K539-1),$L$4:$L$1000,0))&amp;"","")))</f>
        <v/>
      </c>
      <c r="F539" s="84">
        <f>IF(C539="","",IF(K539=1,IFERROR(INDEX('Dziennik'!$I$4:$I$1200,MATCH(C539,'Dziennik'!$A$4:$A$1200,0)),""),IFERROR(INDEX($H$4:$H$1000,MATCH(INT(C539)&amp;"#"&amp;(K539-1),$L$4:$L$1000,0)),"")))</f>
        <v/>
      </c>
      <c r="H539" s="84" t="n"/>
      <c r="K539">
        <f>IF(C539="","",COUNTIF($C$4:C539,C539))</f>
        <v/>
      </c>
      <c r="L539">
        <f>IF(C539="","",INT(C539)&amp;"#"&amp;K539)</f>
        <v/>
      </c>
      <c r="M539">
        <f>IF(C539="","",YEAR(C539)&amp;"-"&amp;TEXT(MONTH(C539),"00"))</f>
        <v/>
      </c>
    </row>
    <row r="540">
      <c r="A540" s="83" t="n"/>
      <c r="C540" s="83" t="n"/>
      <c r="D540">
        <f>IF(C540="","",CHOOSE(WEEKDAY(C540,2),"pon","wt","śr","czw","pt","sob","ndz"))</f>
        <v/>
      </c>
      <c r="E540">
        <f>IF(C540="","",IF(K540=1,IFERROR(IF(INDEX('Dziennik'!$H$4:$H$1200,MATCH(C540,'Dziennik'!$A$4:$A$1200,0))="","(brak planu)",INDEX('Dziennik'!$H$4:$H$1200,MATCH(C540,'Dziennik'!$A$4:$A$1200,0))),"(dzień poza dziennikiem)"),IFERROR(INDEX($G$4:$G$1000,MATCH(INT(C540)&amp;"#"&amp;(K540-1),$L$4:$L$1000,0))&amp;"","")))</f>
        <v/>
      </c>
      <c r="F540" s="84">
        <f>IF(C540="","",IF(K540=1,IFERROR(INDEX('Dziennik'!$I$4:$I$1200,MATCH(C540,'Dziennik'!$A$4:$A$1200,0)),""),IFERROR(INDEX($H$4:$H$1000,MATCH(INT(C540)&amp;"#"&amp;(K540-1),$L$4:$L$1000,0)),"")))</f>
        <v/>
      </c>
      <c r="H540" s="84" t="n"/>
      <c r="K540">
        <f>IF(C540="","",COUNTIF($C$4:C540,C540))</f>
        <v/>
      </c>
      <c r="L540">
        <f>IF(C540="","",INT(C540)&amp;"#"&amp;K540)</f>
        <v/>
      </c>
      <c r="M540">
        <f>IF(C540="","",YEAR(C540)&amp;"-"&amp;TEXT(MONTH(C540),"00"))</f>
        <v/>
      </c>
    </row>
    <row r="541">
      <c r="A541" s="83" t="n"/>
      <c r="C541" s="83" t="n"/>
      <c r="D541">
        <f>IF(C541="","",CHOOSE(WEEKDAY(C541,2),"pon","wt","śr","czw","pt","sob","ndz"))</f>
        <v/>
      </c>
      <c r="E541">
        <f>IF(C541="","",IF(K541=1,IFERROR(IF(INDEX('Dziennik'!$H$4:$H$1200,MATCH(C541,'Dziennik'!$A$4:$A$1200,0))="","(brak planu)",INDEX('Dziennik'!$H$4:$H$1200,MATCH(C541,'Dziennik'!$A$4:$A$1200,0))),"(dzień poza dziennikiem)"),IFERROR(INDEX($G$4:$G$1000,MATCH(INT(C541)&amp;"#"&amp;(K541-1),$L$4:$L$1000,0))&amp;"","")))</f>
        <v/>
      </c>
      <c r="F541" s="84">
        <f>IF(C541="","",IF(K541=1,IFERROR(INDEX('Dziennik'!$I$4:$I$1200,MATCH(C541,'Dziennik'!$A$4:$A$1200,0)),""),IFERROR(INDEX($H$4:$H$1000,MATCH(INT(C541)&amp;"#"&amp;(K541-1),$L$4:$L$1000,0)),"")))</f>
        <v/>
      </c>
      <c r="H541" s="84" t="n"/>
      <c r="K541">
        <f>IF(C541="","",COUNTIF($C$4:C541,C541))</f>
        <v/>
      </c>
      <c r="L541">
        <f>IF(C541="","",INT(C541)&amp;"#"&amp;K541)</f>
        <v/>
      </c>
      <c r="M541">
        <f>IF(C541="","",YEAR(C541)&amp;"-"&amp;TEXT(MONTH(C541),"00"))</f>
        <v/>
      </c>
    </row>
    <row r="542">
      <c r="A542" s="83" t="n"/>
      <c r="C542" s="83" t="n"/>
      <c r="D542">
        <f>IF(C542="","",CHOOSE(WEEKDAY(C542,2),"pon","wt","śr","czw","pt","sob","ndz"))</f>
        <v/>
      </c>
      <c r="E542">
        <f>IF(C542="","",IF(K542=1,IFERROR(IF(INDEX('Dziennik'!$H$4:$H$1200,MATCH(C542,'Dziennik'!$A$4:$A$1200,0))="","(brak planu)",INDEX('Dziennik'!$H$4:$H$1200,MATCH(C542,'Dziennik'!$A$4:$A$1200,0))),"(dzień poza dziennikiem)"),IFERROR(INDEX($G$4:$G$1000,MATCH(INT(C542)&amp;"#"&amp;(K542-1),$L$4:$L$1000,0))&amp;"","")))</f>
        <v/>
      </c>
      <c r="F542" s="84">
        <f>IF(C542="","",IF(K542=1,IFERROR(INDEX('Dziennik'!$I$4:$I$1200,MATCH(C542,'Dziennik'!$A$4:$A$1200,0)),""),IFERROR(INDEX($H$4:$H$1000,MATCH(INT(C542)&amp;"#"&amp;(K542-1),$L$4:$L$1000,0)),"")))</f>
        <v/>
      </c>
      <c r="H542" s="84" t="n"/>
      <c r="K542">
        <f>IF(C542="","",COUNTIF($C$4:C542,C542))</f>
        <v/>
      </c>
      <c r="L542">
        <f>IF(C542="","",INT(C542)&amp;"#"&amp;K542)</f>
        <v/>
      </c>
      <c r="M542">
        <f>IF(C542="","",YEAR(C542)&amp;"-"&amp;TEXT(MONTH(C542),"00"))</f>
        <v/>
      </c>
    </row>
    <row r="543">
      <c r="A543" s="83" t="n"/>
      <c r="C543" s="83" t="n"/>
      <c r="D543">
        <f>IF(C543="","",CHOOSE(WEEKDAY(C543,2),"pon","wt","śr","czw","pt","sob","ndz"))</f>
        <v/>
      </c>
      <c r="E543">
        <f>IF(C543="","",IF(K543=1,IFERROR(IF(INDEX('Dziennik'!$H$4:$H$1200,MATCH(C543,'Dziennik'!$A$4:$A$1200,0))="","(brak planu)",INDEX('Dziennik'!$H$4:$H$1200,MATCH(C543,'Dziennik'!$A$4:$A$1200,0))),"(dzień poza dziennikiem)"),IFERROR(INDEX($G$4:$G$1000,MATCH(INT(C543)&amp;"#"&amp;(K543-1),$L$4:$L$1000,0))&amp;"","")))</f>
        <v/>
      </c>
      <c r="F543" s="84">
        <f>IF(C543="","",IF(K543=1,IFERROR(INDEX('Dziennik'!$I$4:$I$1200,MATCH(C543,'Dziennik'!$A$4:$A$1200,0)),""),IFERROR(INDEX($H$4:$H$1000,MATCH(INT(C543)&amp;"#"&amp;(K543-1),$L$4:$L$1000,0)),"")))</f>
        <v/>
      </c>
      <c r="H543" s="84" t="n"/>
      <c r="K543">
        <f>IF(C543="","",COUNTIF($C$4:C543,C543))</f>
        <v/>
      </c>
      <c r="L543">
        <f>IF(C543="","",INT(C543)&amp;"#"&amp;K543)</f>
        <v/>
      </c>
      <c r="M543">
        <f>IF(C543="","",YEAR(C543)&amp;"-"&amp;TEXT(MONTH(C543),"00"))</f>
        <v/>
      </c>
    </row>
    <row r="544">
      <c r="A544" s="83" t="n"/>
      <c r="C544" s="83" t="n"/>
      <c r="D544">
        <f>IF(C544="","",CHOOSE(WEEKDAY(C544,2),"pon","wt","śr","czw","pt","sob","ndz"))</f>
        <v/>
      </c>
      <c r="E544">
        <f>IF(C544="","",IF(K544=1,IFERROR(IF(INDEX('Dziennik'!$H$4:$H$1200,MATCH(C544,'Dziennik'!$A$4:$A$1200,0))="","(brak planu)",INDEX('Dziennik'!$H$4:$H$1200,MATCH(C544,'Dziennik'!$A$4:$A$1200,0))),"(dzień poza dziennikiem)"),IFERROR(INDEX($G$4:$G$1000,MATCH(INT(C544)&amp;"#"&amp;(K544-1),$L$4:$L$1000,0))&amp;"","")))</f>
        <v/>
      </c>
      <c r="F544" s="84">
        <f>IF(C544="","",IF(K544=1,IFERROR(INDEX('Dziennik'!$I$4:$I$1200,MATCH(C544,'Dziennik'!$A$4:$A$1200,0)),""),IFERROR(INDEX($H$4:$H$1000,MATCH(INT(C544)&amp;"#"&amp;(K544-1),$L$4:$L$1000,0)),"")))</f>
        <v/>
      </c>
      <c r="H544" s="84" t="n"/>
      <c r="K544">
        <f>IF(C544="","",COUNTIF($C$4:C544,C544))</f>
        <v/>
      </c>
      <c r="L544">
        <f>IF(C544="","",INT(C544)&amp;"#"&amp;K544)</f>
        <v/>
      </c>
      <c r="M544">
        <f>IF(C544="","",YEAR(C544)&amp;"-"&amp;TEXT(MONTH(C544),"00"))</f>
        <v/>
      </c>
    </row>
    <row r="545">
      <c r="A545" s="83" t="n"/>
      <c r="C545" s="83" t="n"/>
      <c r="D545">
        <f>IF(C545="","",CHOOSE(WEEKDAY(C545,2),"pon","wt","śr","czw","pt","sob","ndz"))</f>
        <v/>
      </c>
      <c r="E545">
        <f>IF(C545="","",IF(K545=1,IFERROR(IF(INDEX('Dziennik'!$H$4:$H$1200,MATCH(C545,'Dziennik'!$A$4:$A$1200,0))="","(brak planu)",INDEX('Dziennik'!$H$4:$H$1200,MATCH(C545,'Dziennik'!$A$4:$A$1200,0))),"(dzień poza dziennikiem)"),IFERROR(INDEX($G$4:$G$1000,MATCH(INT(C545)&amp;"#"&amp;(K545-1),$L$4:$L$1000,0))&amp;"","")))</f>
        <v/>
      </c>
      <c r="F545" s="84">
        <f>IF(C545="","",IF(K545=1,IFERROR(INDEX('Dziennik'!$I$4:$I$1200,MATCH(C545,'Dziennik'!$A$4:$A$1200,0)),""),IFERROR(INDEX($H$4:$H$1000,MATCH(INT(C545)&amp;"#"&amp;(K545-1),$L$4:$L$1000,0)),"")))</f>
        <v/>
      </c>
      <c r="H545" s="84" t="n"/>
      <c r="K545">
        <f>IF(C545="","",COUNTIF($C$4:C545,C545))</f>
        <v/>
      </c>
      <c r="L545">
        <f>IF(C545="","",INT(C545)&amp;"#"&amp;K545)</f>
        <v/>
      </c>
      <c r="M545">
        <f>IF(C545="","",YEAR(C545)&amp;"-"&amp;TEXT(MONTH(C545),"00"))</f>
        <v/>
      </c>
    </row>
    <row r="546">
      <c r="A546" s="83" t="n"/>
      <c r="C546" s="83" t="n"/>
      <c r="D546">
        <f>IF(C546="","",CHOOSE(WEEKDAY(C546,2),"pon","wt","śr","czw","pt","sob","ndz"))</f>
        <v/>
      </c>
      <c r="E546">
        <f>IF(C546="","",IF(K546=1,IFERROR(IF(INDEX('Dziennik'!$H$4:$H$1200,MATCH(C546,'Dziennik'!$A$4:$A$1200,0))="","(brak planu)",INDEX('Dziennik'!$H$4:$H$1200,MATCH(C546,'Dziennik'!$A$4:$A$1200,0))),"(dzień poza dziennikiem)"),IFERROR(INDEX($G$4:$G$1000,MATCH(INT(C546)&amp;"#"&amp;(K546-1),$L$4:$L$1000,0))&amp;"","")))</f>
        <v/>
      </c>
      <c r="F546" s="84">
        <f>IF(C546="","",IF(K546=1,IFERROR(INDEX('Dziennik'!$I$4:$I$1200,MATCH(C546,'Dziennik'!$A$4:$A$1200,0)),""),IFERROR(INDEX($H$4:$H$1000,MATCH(INT(C546)&amp;"#"&amp;(K546-1),$L$4:$L$1000,0)),"")))</f>
        <v/>
      </c>
      <c r="H546" s="84" t="n"/>
      <c r="K546">
        <f>IF(C546="","",COUNTIF($C$4:C546,C546))</f>
        <v/>
      </c>
      <c r="L546">
        <f>IF(C546="","",INT(C546)&amp;"#"&amp;K546)</f>
        <v/>
      </c>
      <c r="M546">
        <f>IF(C546="","",YEAR(C546)&amp;"-"&amp;TEXT(MONTH(C546),"00"))</f>
        <v/>
      </c>
    </row>
    <row r="547">
      <c r="A547" s="83" t="n"/>
      <c r="C547" s="83" t="n"/>
      <c r="D547">
        <f>IF(C547="","",CHOOSE(WEEKDAY(C547,2),"pon","wt","śr","czw","pt","sob","ndz"))</f>
        <v/>
      </c>
      <c r="E547">
        <f>IF(C547="","",IF(K547=1,IFERROR(IF(INDEX('Dziennik'!$H$4:$H$1200,MATCH(C547,'Dziennik'!$A$4:$A$1200,0))="","(brak planu)",INDEX('Dziennik'!$H$4:$H$1200,MATCH(C547,'Dziennik'!$A$4:$A$1200,0))),"(dzień poza dziennikiem)"),IFERROR(INDEX($G$4:$G$1000,MATCH(INT(C547)&amp;"#"&amp;(K547-1),$L$4:$L$1000,0))&amp;"","")))</f>
        <v/>
      </c>
      <c r="F547" s="84">
        <f>IF(C547="","",IF(K547=1,IFERROR(INDEX('Dziennik'!$I$4:$I$1200,MATCH(C547,'Dziennik'!$A$4:$A$1200,0)),""),IFERROR(INDEX($H$4:$H$1000,MATCH(INT(C547)&amp;"#"&amp;(K547-1),$L$4:$L$1000,0)),"")))</f>
        <v/>
      </c>
      <c r="H547" s="84" t="n"/>
      <c r="K547">
        <f>IF(C547="","",COUNTIF($C$4:C547,C547))</f>
        <v/>
      </c>
      <c r="L547">
        <f>IF(C547="","",INT(C547)&amp;"#"&amp;K547)</f>
        <v/>
      </c>
      <c r="M547">
        <f>IF(C547="","",YEAR(C547)&amp;"-"&amp;TEXT(MONTH(C547),"00"))</f>
        <v/>
      </c>
    </row>
    <row r="548">
      <c r="A548" s="83" t="n"/>
      <c r="C548" s="83" t="n"/>
      <c r="D548">
        <f>IF(C548="","",CHOOSE(WEEKDAY(C548,2),"pon","wt","śr","czw","pt","sob","ndz"))</f>
        <v/>
      </c>
      <c r="E548">
        <f>IF(C548="","",IF(K548=1,IFERROR(IF(INDEX('Dziennik'!$H$4:$H$1200,MATCH(C548,'Dziennik'!$A$4:$A$1200,0))="","(brak planu)",INDEX('Dziennik'!$H$4:$H$1200,MATCH(C548,'Dziennik'!$A$4:$A$1200,0))),"(dzień poza dziennikiem)"),IFERROR(INDEX($G$4:$G$1000,MATCH(INT(C548)&amp;"#"&amp;(K548-1),$L$4:$L$1000,0))&amp;"","")))</f>
        <v/>
      </c>
      <c r="F548" s="84">
        <f>IF(C548="","",IF(K548=1,IFERROR(INDEX('Dziennik'!$I$4:$I$1200,MATCH(C548,'Dziennik'!$A$4:$A$1200,0)),""),IFERROR(INDEX($H$4:$H$1000,MATCH(INT(C548)&amp;"#"&amp;(K548-1),$L$4:$L$1000,0)),"")))</f>
        <v/>
      </c>
      <c r="H548" s="84" t="n"/>
      <c r="K548">
        <f>IF(C548="","",COUNTIF($C$4:C548,C548))</f>
        <v/>
      </c>
      <c r="L548">
        <f>IF(C548="","",INT(C548)&amp;"#"&amp;K548)</f>
        <v/>
      </c>
      <c r="M548">
        <f>IF(C548="","",YEAR(C548)&amp;"-"&amp;TEXT(MONTH(C548),"00"))</f>
        <v/>
      </c>
    </row>
    <row r="549">
      <c r="A549" s="83" t="n"/>
      <c r="C549" s="83" t="n"/>
      <c r="D549">
        <f>IF(C549="","",CHOOSE(WEEKDAY(C549,2),"pon","wt","śr","czw","pt","sob","ndz"))</f>
        <v/>
      </c>
      <c r="E549">
        <f>IF(C549="","",IF(K549=1,IFERROR(IF(INDEX('Dziennik'!$H$4:$H$1200,MATCH(C549,'Dziennik'!$A$4:$A$1200,0))="","(brak planu)",INDEX('Dziennik'!$H$4:$H$1200,MATCH(C549,'Dziennik'!$A$4:$A$1200,0))),"(dzień poza dziennikiem)"),IFERROR(INDEX($G$4:$G$1000,MATCH(INT(C549)&amp;"#"&amp;(K549-1),$L$4:$L$1000,0))&amp;"","")))</f>
        <v/>
      </c>
      <c r="F549" s="84">
        <f>IF(C549="","",IF(K549=1,IFERROR(INDEX('Dziennik'!$I$4:$I$1200,MATCH(C549,'Dziennik'!$A$4:$A$1200,0)),""),IFERROR(INDEX($H$4:$H$1000,MATCH(INT(C549)&amp;"#"&amp;(K549-1),$L$4:$L$1000,0)),"")))</f>
        <v/>
      </c>
      <c r="H549" s="84" t="n"/>
      <c r="K549">
        <f>IF(C549="","",COUNTIF($C$4:C549,C549))</f>
        <v/>
      </c>
      <c r="L549">
        <f>IF(C549="","",INT(C549)&amp;"#"&amp;K549)</f>
        <v/>
      </c>
      <c r="M549">
        <f>IF(C549="","",YEAR(C549)&amp;"-"&amp;TEXT(MONTH(C549),"00"))</f>
        <v/>
      </c>
    </row>
    <row r="550">
      <c r="A550" s="83" t="n"/>
      <c r="C550" s="83" t="n"/>
      <c r="D550">
        <f>IF(C550="","",CHOOSE(WEEKDAY(C550,2),"pon","wt","śr","czw","pt","sob","ndz"))</f>
        <v/>
      </c>
      <c r="E550">
        <f>IF(C550="","",IF(K550=1,IFERROR(IF(INDEX('Dziennik'!$H$4:$H$1200,MATCH(C550,'Dziennik'!$A$4:$A$1200,0))="","(brak planu)",INDEX('Dziennik'!$H$4:$H$1200,MATCH(C550,'Dziennik'!$A$4:$A$1200,0))),"(dzień poza dziennikiem)"),IFERROR(INDEX($G$4:$G$1000,MATCH(INT(C550)&amp;"#"&amp;(K550-1),$L$4:$L$1000,0))&amp;"","")))</f>
        <v/>
      </c>
      <c r="F550" s="84">
        <f>IF(C550="","",IF(K550=1,IFERROR(INDEX('Dziennik'!$I$4:$I$1200,MATCH(C550,'Dziennik'!$A$4:$A$1200,0)),""),IFERROR(INDEX($H$4:$H$1000,MATCH(INT(C550)&amp;"#"&amp;(K550-1),$L$4:$L$1000,0)),"")))</f>
        <v/>
      </c>
      <c r="H550" s="84" t="n"/>
      <c r="K550">
        <f>IF(C550="","",COUNTIF($C$4:C550,C550))</f>
        <v/>
      </c>
      <c r="L550">
        <f>IF(C550="","",INT(C550)&amp;"#"&amp;K550)</f>
        <v/>
      </c>
      <c r="M550">
        <f>IF(C550="","",YEAR(C550)&amp;"-"&amp;TEXT(MONTH(C550),"00"))</f>
        <v/>
      </c>
    </row>
    <row r="551">
      <c r="A551" s="83" t="n"/>
      <c r="C551" s="83" t="n"/>
      <c r="D551">
        <f>IF(C551="","",CHOOSE(WEEKDAY(C551,2),"pon","wt","śr","czw","pt","sob","ndz"))</f>
        <v/>
      </c>
      <c r="E551">
        <f>IF(C551="","",IF(K551=1,IFERROR(IF(INDEX('Dziennik'!$H$4:$H$1200,MATCH(C551,'Dziennik'!$A$4:$A$1200,0))="","(brak planu)",INDEX('Dziennik'!$H$4:$H$1200,MATCH(C551,'Dziennik'!$A$4:$A$1200,0))),"(dzień poza dziennikiem)"),IFERROR(INDEX($G$4:$G$1000,MATCH(INT(C551)&amp;"#"&amp;(K551-1),$L$4:$L$1000,0))&amp;"","")))</f>
        <v/>
      </c>
      <c r="F551" s="84">
        <f>IF(C551="","",IF(K551=1,IFERROR(INDEX('Dziennik'!$I$4:$I$1200,MATCH(C551,'Dziennik'!$A$4:$A$1200,0)),""),IFERROR(INDEX($H$4:$H$1000,MATCH(INT(C551)&amp;"#"&amp;(K551-1),$L$4:$L$1000,0)),"")))</f>
        <v/>
      </c>
      <c r="H551" s="84" t="n"/>
      <c r="K551">
        <f>IF(C551="","",COUNTIF($C$4:C551,C551))</f>
        <v/>
      </c>
      <c r="L551">
        <f>IF(C551="","",INT(C551)&amp;"#"&amp;K551)</f>
        <v/>
      </c>
      <c r="M551">
        <f>IF(C551="","",YEAR(C551)&amp;"-"&amp;TEXT(MONTH(C551),"00"))</f>
        <v/>
      </c>
    </row>
    <row r="552">
      <c r="A552" s="83" t="n"/>
      <c r="C552" s="83" t="n"/>
      <c r="D552">
        <f>IF(C552="","",CHOOSE(WEEKDAY(C552,2),"pon","wt","śr","czw","pt","sob","ndz"))</f>
        <v/>
      </c>
      <c r="E552">
        <f>IF(C552="","",IF(K552=1,IFERROR(IF(INDEX('Dziennik'!$H$4:$H$1200,MATCH(C552,'Dziennik'!$A$4:$A$1200,0))="","(brak planu)",INDEX('Dziennik'!$H$4:$H$1200,MATCH(C552,'Dziennik'!$A$4:$A$1200,0))),"(dzień poza dziennikiem)"),IFERROR(INDEX($G$4:$G$1000,MATCH(INT(C552)&amp;"#"&amp;(K552-1),$L$4:$L$1000,0))&amp;"","")))</f>
        <v/>
      </c>
      <c r="F552" s="84">
        <f>IF(C552="","",IF(K552=1,IFERROR(INDEX('Dziennik'!$I$4:$I$1200,MATCH(C552,'Dziennik'!$A$4:$A$1200,0)),""),IFERROR(INDEX($H$4:$H$1000,MATCH(INT(C552)&amp;"#"&amp;(K552-1),$L$4:$L$1000,0)),"")))</f>
        <v/>
      </c>
      <c r="H552" s="84" t="n"/>
      <c r="K552">
        <f>IF(C552="","",COUNTIF($C$4:C552,C552))</f>
        <v/>
      </c>
      <c r="L552">
        <f>IF(C552="","",INT(C552)&amp;"#"&amp;K552)</f>
        <v/>
      </c>
      <c r="M552">
        <f>IF(C552="","",YEAR(C552)&amp;"-"&amp;TEXT(MONTH(C552),"00"))</f>
        <v/>
      </c>
    </row>
    <row r="553">
      <c r="A553" s="83" t="n"/>
      <c r="C553" s="83" t="n"/>
      <c r="D553">
        <f>IF(C553="","",CHOOSE(WEEKDAY(C553,2),"pon","wt","śr","czw","pt","sob","ndz"))</f>
        <v/>
      </c>
      <c r="E553">
        <f>IF(C553="","",IF(K553=1,IFERROR(IF(INDEX('Dziennik'!$H$4:$H$1200,MATCH(C553,'Dziennik'!$A$4:$A$1200,0))="","(brak planu)",INDEX('Dziennik'!$H$4:$H$1200,MATCH(C553,'Dziennik'!$A$4:$A$1200,0))),"(dzień poza dziennikiem)"),IFERROR(INDEX($G$4:$G$1000,MATCH(INT(C553)&amp;"#"&amp;(K553-1),$L$4:$L$1000,0))&amp;"","")))</f>
        <v/>
      </c>
      <c r="F553" s="84">
        <f>IF(C553="","",IF(K553=1,IFERROR(INDEX('Dziennik'!$I$4:$I$1200,MATCH(C553,'Dziennik'!$A$4:$A$1200,0)),""),IFERROR(INDEX($H$4:$H$1000,MATCH(INT(C553)&amp;"#"&amp;(K553-1),$L$4:$L$1000,0)),"")))</f>
        <v/>
      </c>
      <c r="H553" s="84" t="n"/>
      <c r="K553">
        <f>IF(C553="","",COUNTIF($C$4:C553,C553))</f>
        <v/>
      </c>
      <c r="L553">
        <f>IF(C553="","",INT(C553)&amp;"#"&amp;K553)</f>
        <v/>
      </c>
      <c r="M553">
        <f>IF(C553="","",YEAR(C553)&amp;"-"&amp;TEXT(MONTH(C553),"00"))</f>
        <v/>
      </c>
    </row>
    <row r="554">
      <c r="A554" s="83" t="n"/>
      <c r="C554" s="83" t="n"/>
      <c r="D554">
        <f>IF(C554="","",CHOOSE(WEEKDAY(C554,2),"pon","wt","śr","czw","pt","sob","ndz"))</f>
        <v/>
      </c>
      <c r="E554">
        <f>IF(C554="","",IF(K554=1,IFERROR(IF(INDEX('Dziennik'!$H$4:$H$1200,MATCH(C554,'Dziennik'!$A$4:$A$1200,0))="","(brak planu)",INDEX('Dziennik'!$H$4:$H$1200,MATCH(C554,'Dziennik'!$A$4:$A$1200,0))),"(dzień poza dziennikiem)"),IFERROR(INDEX($G$4:$G$1000,MATCH(INT(C554)&amp;"#"&amp;(K554-1),$L$4:$L$1000,0))&amp;"","")))</f>
        <v/>
      </c>
      <c r="F554" s="84">
        <f>IF(C554="","",IF(K554=1,IFERROR(INDEX('Dziennik'!$I$4:$I$1200,MATCH(C554,'Dziennik'!$A$4:$A$1200,0)),""),IFERROR(INDEX($H$4:$H$1000,MATCH(INT(C554)&amp;"#"&amp;(K554-1),$L$4:$L$1000,0)),"")))</f>
        <v/>
      </c>
      <c r="H554" s="84" t="n"/>
      <c r="K554">
        <f>IF(C554="","",COUNTIF($C$4:C554,C554))</f>
        <v/>
      </c>
      <c r="L554">
        <f>IF(C554="","",INT(C554)&amp;"#"&amp;K554)</f>
        <v/>
      </c>
      <c r="M554">
        <f>IF(C554="","",YEAR(C554)&amp;"-"&amp;TEXT(MONTH(C554),"00"))</f>
        <v/>
      </c>
    </row>
    <row r="555">
      <c r="A555" s="83" t="n"/>
      <c r="C555" s="83" t="n"/>
      <c r="D555">
        <f>IF(C555="","",CHOOSE(WEEKDAY(C555,2),"pon","wt","śr","czw","pt","sob","ndz"))</f>
        <v/>
      </c>
      <c r="E555">
        <f>IF(C555="","",IF(K555=1,IFERROR(IF(INDEX('Dziennik'!$H$4:$H$1200,MATCH(C555,'Dziennik'!$A$4:$A$1200,0))="","(brak planu)",INDEX('Dziennik'!$H$4:$H$1200,MATCH(C555,'Dziennik'!$A$4:$A$1200,0))),"(dzień poza dziennikiem)"),IFERROR(INDEX($G$4:$G$1000,MATCH(INT(C555)&amp;"#"&amp;(K555-1),$L$4:$L$1000,0))&amp;"","")))</f>
        <v/>
      </c>
      <c r="F555" s="84">
        <f>IF(C555="","",IF(K555=1,IFERROR(INDEX('Dziennik'!$I$4:$I$1200,MATCH(C555,'Dziennik'!$A$4:$A$1200,0)),""),IFERROR(INDEX($H$4:$H$1000,MATCH(INT(C555)&amp;"#"&amp;(K555-1),$L$4:$L$1000,0)),"")))</f>
        <v/>
      </c>
      <c r="H555" s="84" t="n"/>
      <c r="K555">
        <f>IF(C555="","",COUNTIF($C$4:C555,C555))</f>
        <v/>
      </c>
      <c r="L555">
        <f>IF(C555="","",INT(C555)&amp;"#"&amp;K555)</f>
        <v/>
      </c>
      <c r="M555">
        <f>IF(C555="","",YEAR(C555)&amp;"-"&amp;TEXT(MONTH(C555),"00"))</f>
        <v/>
      </c>
    </row>
    <row r="556">
      <c r="A556" s="83" t="n"/>
      <c r="C556" s="83" t="n"/>
      <c r="D556">
        <f>IF(C556="","",CHOOSE(WEEKDAY(C556,2),"pon","wt","śr","czw","pt","sob","ndz"))</f>
        <v/>
      </c>
      <c r="E556">
        <f>IF(C556="","",IF(K556=1,IFERROR(IF(INDEX('Dziennik'!$H$4:$H$1200,MATCH(C556,'Dziennik'!$A$4:$A$1200,0))="","(brak planu)",INDEX('Dziennik'!$H$4:$H$1200,MATCH(C556,'Dziennik'!$A$4:$A$1200,0))),"(dzień poza dziennikiem)"),IFERROR(INDEX($G$4:$G$1000,MATCH(INT(C556)&amp;"#"&amp;(K556-1),$L$4:$L$1000,0))&amp;"","")))</f>
        <v/>
      </c>
      <c r="F556" s="84">
        <f>IF(C556="","",IF(K556=1,IFERROR(INDEX('Dziennik'!$I$4:$I$1200,MATCH(C556,'Dziennik'!$A$4:$A$1200,0)),""),IFERROR(INDEX($H$4:$H$1000,MATCH(INT(C556)&amp;"#"&amp;(K556-1),$L$4:$L$1000,0)),"")))</f>
        <v/>
      </c>
      <c r="H556" s="84" t="n"/>
      <c r="K556">
        <f>IF(C556="","",COUNTIF($C$4:C556,C556))</f>
        <v/>
      </c>
      <c r="L556">
        <f>IF(C556="","",INT(C556)&amp;"#"&amp;K556)</f>
        <v/>
      </c>
      <c r="M556">
        <f>IF(C556="","",YEAR(C556)&amp;"-"&amp;TEXT(MONTH(C556),"00"))</f>
        <v/>
      </c>
    </row>
    <row r="557">
      <c r="A557" s="83" t="n"/>
      <c r="C557" s="83" t="n"/>
      <c r="D557">
        <f>IF(C557="","",CHOOSE(WEEKDAY(C557,2),"pon","wt","śr","czw","pt","sob","ndz"))</f>
        <v/>
      </c>
      <c r="E557">
        <f>IF(C557="","",IF(K557=1,IFERROR(IF(INDEX('Dziennik'!$H$4:$H$1200,MATCH(C557,'Dziennik'!$A$4:$A$1200,0))="","(brak planu)",INDEX('Dziennik'!$H$4:$H$1200,MATCH(C557,'Dziennik'!$A$4:$A$1200,0))),"(dzień poza dziennikiem)"),IFERROR(INDEX($G$4:$G$1000,MATCH(INT(C557)&amp;"#"&amp;(K557-1),$L$4:$L$1000,0))&amp;"","")))</f>
        <v/>
      </c>
      <c r="F557" s="84">
        <f>IF(C557="","",IF(K557=1,IFERROR(INDEX('Dziennik'!$I$4:$I$1200,MATCH(C557,'Dziennik'!$A$4:$A$1200,0)),""),IFERROR(INDEX($H$4:$H$1000,MATCH(INT(C557)&amp;"#"&amp;(K557-1),$L$4:$L$1000,0)),"")))</f>
        <v/>
      </c>
      <c r="H557" s="84" t="n"/>
      <c r="K557">
        <f>IF(C557="","",COUNTIF($C$4:C557,C557))</f>
        <v/>
      </c>
      <c r="L557">
        <f>IF(C557="","",INT(C557)&amp;"#"&amp;K557)</f>
        <v/>
      </c>
      <c r="M557">
        <f>IF(C557="","",YEAR(C557)&amp;"-"&amp;TEXT(MONTH(C557),"00"))</f>
        <v/>
      </c>
    </row>
    <row r="558">
      <c r="A558" s="83" t="n"/>
      <c r="C558" s="83" t="n"/>
      <c r="D558">
        <f>IF(C558="","",CHOOSE(WEEKDAY(C558,2),"pon","wt","śr","czw","pt","sob","ndz"))</f>
        <v/>
      </c>
      <c r="E558">
        <f>IF(C558="","",IF(K558=1,IFERROR(IF(INDEX('Dziennik'!$H$4:$H$1200,MATCH(C558,'Dziennik'!$A$4:$A$1200,0))="","(brak planu)",INDEX('Dziennik'!$H$4:$H$1200,MATCH(C558,'Dziennik'!$A$4:$A$1200,0))),"(dzień poza dziennikiem)"),IFERROR(INDEX($G$4:$G$1000,MATCH(INT(C558)&amp;"#"&amp;(K558-1),$L$4:$L$1000,0))&amp;"","")))</f>
        <v/>
      </c>
      <c r="F558" s="84">
        <f>IF(C558="","",IF(K558=1,IFERROR(INDEX('Dziennik'!$I$4:$I$1200,MATCH(C558,'Dziennik'!$A$4:$A$1200,0)),""),IFERROR(INDEX($H$4:$H$1000,MATCH(INT(C558)&amp;"#"&amp;(K558-1),$L$4:$L$1000,0)),"")))</f>
        <v/>
      </c>
      <c r="H558" s="84" t="n"/>
      <c r="K558">
        <f>IF(C558="","",COUNTIF($C$4:C558,C558))</f>
        <v/>
      </c>
      <c r="L558">
        <f>IF(C558="","",INT(C558)&amp;"#"&amp;K558)</f>
        <v/>
      </c>
      <c r="M558">
        <f>IF(C558="","",YEAR(C558)&amp;"-"&amp;TEXT(MONTH(C558),"00"))</f>
        <v/>
      </c>
    </row>
    <row r="559">
      <c r="A559" s="83" t="n"/>
      <c r="C559" s="83" t="n"/>
      <c r="D559">
        <f>IF(C559="","",CHOOSE(WEEKDAY(C559,2),"pon","wt","śr","czw","pt","sob","ndz"))</f>
        <v/>
      </c>
      <c r="E559">
        <f>IF(C559="","",IF(K559=1,IFERROR(IF(INDEX('Dziennik'!$H$4:$H$1200,MATCH(C559,'Dziennik'!$A$4:$A$1200,0))="","(brak planu)",INDEX('Dziennik'!$H$4:$H$1200,MATCH(C559,'Dziennik'!$A$4:$A$1200,0))),"(dzień poza dziennikiem)"),IFERROR(INDEX($G$4:$G$1000,MATCH(INT(C559)&amp;"#"&amp;(K559-1),$L$4:$L$1000,0))&amp;"","")))</f>
        <v/>
      </c>
      <c r="F559" s="84">
        <f>IF(C559="","",IF(K559=1,IFERROR(INDEX('Dziennik'!$I$4:$I$1200,MATCH(C559,'Dziennik'!$A$4:$A$1200,0)),""),IFERROR(INDEX($H$4:$H$1000,MATCH(INT(C559)&amp;"#"&amp;(K559-1),$L$4:$L$1000,0)),"")))</f>
        <v/>
      </c>
      <c r="H559" s="84" t="n"/>
      <c r="K559">
        <f>IF(C559="","",COUNTIF($C$4:C559,C559))</f>
        <v/>
      </c>
      <c r="L559">
        <f>IF(C559="","",INT(C559)&amp;"#"&amp;K559)</f>
        <v/>
      </c>
      <c r="M559">
        <f>IF(C559="","",YEAR(C559)&amp;"-"&amp;TEXT(MONTH(C559),"00"))</f>
        <v/>
      </c>
    </row>
    <row r="560">
      <c r="A560" s="83" t="n"/>
      <c r="C560" s="83" t="n"/>
      <c r="D560">
        <f>IF(C560="","",CHOOSE(WEEKDAY(C560,2),"pon","wt","śr","czw","pt","sob","ndz"))</f>
        <v/>
      </c>
      <c r="E560">
        <f>IF(C560="","",IF(K560=1,IFERROR(IF(INDEX('Dziennik'!$H$4:$H$1200,MATCH(C560,'Dziennik'!$A$4:$A$1200,0))="","(brak planu)",INDEX('Dziennik'!$H$4:$H$1200,MATCH(C560,'Dziennik'!$A$4:$A$1200,0))),"(dzień poza dziennikiem)"),IFERROR(INDEX($G$4:$G$1000,MATCH(INT(C560)&amp;"#"&amp;(K560-1),$L$4:$L$1000,0))&amp;"","")))</f>
        <v/>
      </c>
      <c r="F560" s="84">
        <f>IF(C560="","",IF(K560=1,IFERROR(INDEX('Dziennik'!$I$4:$I$1200,MATCH(C560,'Dziennik'!$A$4:$A$1200,0)),""),IFERROR(INDEX($H$4:$H$1000,MATCH(INT(C560)&amp;"#"&amp;(K560-1),$L$4:$L$1000,0)),"")))</f>
        <v/>
      </c>
      <c r="H560" s="84" t="n"/>
      <c r="K560">
        <f>IF(C560="","",COUNTIF($C$4:C560,C560))</f>
        <v/>
      </c>
      <c r="L560">
        <f>IF(C560="","",INT(C560)&amp;"#"&amp;K560)</f>
        <v/>
      </c>
      <c r="M560">
        <f>IF(C560="","",YEAR(C560)&amp;"-"&amp;TEXT(MONTH(C560),"00"))</f>
        <v/>
      </c>
    </row>
    <row r="561">
      <c r="A561" s="83" t="n"/>
      <c r="C561" s="83" t="n"/>
      <c r="D561">
        <f>IF(C561="","",CHOOSE(WEEKDAY(C561,2),"pon","wt","śr","czw","pt","sob","ndz"))</f>
        <v/>
      </c>
      <c r="E561">
        <f>IF(C561="","",IF(K561=1,IFERROR(IF(INDEX('Dziennik'!$H$4:$H$1200,MATCH(C561,'Dziennik'!$A$4:$A$1200,0))="","(brak planu)",INDEX('Dziennik'!$H$4:$H$1200,MATCH(C561,'Dziennik'!$A$4:$A$1200,0))),"(dzień poza dziennikiem)"),IFERROR(INDEX($G$4:$G$1000,MATCH(INT(C561)&amp;"#"&amp;(K561-1),$L$4:$L$1000,0))&amp;"","")))</f>
        <v/>
      </c>
      <c r="F561" s="84">
        <f>IF(C561="","",IF(K561=1,IFERROR(INDEX('Dziennik'!$I$4:$I$1200,MATCH(C561,'Dziennik'!$A$4:$A$1200,0)),""),IFERROR(INDEX($H$4:$H$1000,MATCH(INT(C561)&amp;"#"&amp;(K561-1),$L$4:$L$1000,0)),"")))</f>
        <v/>
      </c>
      <c r="H561" s="84" t="n"/>
      <c r="K561">
        <f>IF(C561="","",COUNTIF($C$4:C561,C561))</f>
        <v/>
      </c>
      <c r="L561">
        <f>IF(C561="","",INT(C561)&amp;"#"&amp;K561)</f>
        <v/>
      </c>
      <c r="M561">
        <f>IF(C561="","",YEAR(C561)&amp;"-"&amp;TEXT(MONTH(C561),"00"))</f>
        <v/>
      </c>
    </row>
    <row r="562">
      <c r="A562" s="83" t="n"/>
      <c r="C562" s="83" t="n"/>
      <c r="D562">
        <f>IF(C562="","",CHOOSE(WEEKDAY(C562,2),"pon","wt","śr","czw","pt","sob","ndz"))</f>
        <v/>
      </c>
      <c r="E562">
        <f>IF(C562="","",IF(K562=1,IFERROR(IF(INDEX('Dziennik'!$H$4:$H$1200,MATCH(C562,'Dziennik'!$A$4:$A$1200,0))="","(brak planu)",INDEX('Dziennik'!$H$4:$H$1200,MATCH(C562,'Dziennik'!$A$4:$A$1200,0))),"(dzień poza dziennikiem)"),IFERROR(INDEX($G$4:$G$1000,MATCH(INT(C562)&amp;"#"&amp;(K562-1),$L$4:$L$1000,0))&amp;"","")))</f>
        <v/>
      </c>
      <c r="F562" s="84">
        <f>IF(C562="","",IF(K562=1,IFERROR(INDEX('Dziennik'!$I$4:$I$1200,MATCH(C562,'Dziennik'!$A$4:$A$1200,0)),""),IFERROR(INDEX($H$4:$H$1000,MATCH(INT(C562)&amp;"#"&amp;(K562-1),$L$4:$L$1000,0)),"")))</f>
        <v/>
      </c>
      <c r="H562" s="84" t="n"/>
      <c r="K562">
        <f>IF(C562="","",COUNTIF($C$4:C562,C562))</f>
        <v/>
      </c>
      <c r="L562">
        <f>IF(C562="","",INT(C562)&amp;"#"&amp;K562)</f>
        <v/>
      </c>
      <c r="M562">
        <f>IF(C562="","",YEAR(C562)&amp;"-"&amp;TEXT(MONTH(C562),"00"))</f>
        <v/>
      </c>
    </row>
    <row r="563">
      <c r="A563" s="83" t="n"/>
      <c r="C563" s="83" t="n"/>
      <c r="D563">
        <f>IF(C563="","",CHOOSE(WEEKDAY(C563,2),"pon","wt","śr","czw","pt","sob","ndz"))</f>
        <v/>
      </c>
      <c r="E563">
        <f>IF(C563="","",IF(K563=1,IFERROR(IF(INDEX('Dziennik'!$H$4:$H$1200,MATCH(C563,'Dziennik'!$A$4:$A$1200,0))="","(brak planu)",INDEX('Dziennik'!$H$4:$H$1200,MATCH(C563,'Dziennik'!$A$4:$A$1200,0))),"(dzień poza dziennikiem)"),IFERROR(INDEX($G$4:$G$1000,MATCH(INT(C563)&amp;"#"&amp;(K563-1),$L$4:$L$1000,0))&amp;"","")))</f>
        <v/>
      </c>
      <c r="F563" s="84">
        <f>IF(C563="","",IF(K563=1,IFERROR(INDEX('Dziennik'!$I$4:$I$1200,MATCH(C563,'Dziennik'!$A$4:$A$1200,0)),""),IFERROR(INDEX($H$4:$H$1000,MATCH(INT(C563)&amp;"#"&amp;(K563-1),$L$4:$L$1000,0)),"")))</f>
        <v/>
      </c>
      <c r="H563" s="84" t="n"/>
      <c r="K563">
        <f>IF(C563="","",COUNTIF($C$4:C563,C563))</f>
        <v/>
      </c>
      <c r="L563">
        <f>IF(C563="","",INT(C563)&amp;"#"&amp;K563)</f>
        <v/>
      </c>
      <c r="M563">
        <f>IF(C563="","",YEAR(C563)&amp;"-"&amp;TEXT(MONTH(C563),"00"))</f>
        <v/>
      </c>
    </row>
    <row r="564">
      <c r="A564" s="83" t="n"/>
      <c r="C564" s="83" t="n"/>
      <c r="D564">
        <f>IF(C564="","",CHOOSE(WEEKDAY(C564,2),"pon","wt","śr","czw","pt","sob","ndz"))</f>
        <v/>
      </c>
      <c r="E564">
        <f>IF(C564="","",IF(K564=1,IFERROR(IF(INDEX('Dziennik'!$H$4:$H$1200,MATCH(C564,'Dziennik'!$A$4:$A$1200,0))="","(brak planu)",INDEX('Dziennik'!$H$4:$H$1200,MATCH(C564,'Dziennik'!$A$4:$A$1200,0))),"(dzień poza dziennikiem)"),IFERROR(INDEX($G$4:$G$1000,MATCH(INT(C564)&amp;"#"&amp;(K564-1),$L$4:$L$1000,0))&amp;"","")))</f>
        <v/>
      </c>
      <c r="F564" s="84">
        <f>IF(C564="","",IF(K564=1,IFERROR(INDEX('Dziennik'!$I$4:$I$1200,MATCH(C564,'Dziennik'!$A$4:$A$1200,0)),""),IFERROR(INDEX($H$4:$H$1000,MATCH(INT(C564)&amp;"#"&amp;(K564-1),$L$4:$L$1000,0)),"")))</f>
        <v/>
      </c>
      <c r="H564" s="84" t="n"/>
      <c r="K564">
        <f>IF(C564="","",COUNTIF($C$4:C564,C564))</f>
        <v/>
      </c>
      <c r="L564">
        <f>IF(C564="","",INT(C564)&amp;"#"&amp;K564)</f>
        <v/>
      </c>
      <c r="M564">
        <f>IF(C564="","",YEAR(C564)&amp;"-"&amp;TEXT(MONTH(C564),"00"))</f>
        <v/>
      </c>
    </row>
    <row r="565">
      <c r="A565" s="83" t="n"/>
      <c r="C565" s="83" t="n"/>
      <c r="D565">
        <f>IF(C565="","",CHOOSE(WEEKDAY(C565,2),"pon","wt","śr","czw","pt","sob","ndz"))</f>
        <v/>
      </c>
      <c r="E565">
        <f>IF(C565="","",IF(K565=1,IFERROR(IF(INDEX('Dziennik'!$H$4:$H$1200,MATCH(C565,'Dziennik'!$A$4:$A$1200,0))="","(brak planu)",INDEX('Dziennik'!$H$4:$H$1200,MATCH(C565,'Dziennik'!$A$4:$A$1200,0))),"(dzień poza dziennikiem)"),IFERROR(INDEX($G$4:$G$1000,MATCH(INT(C565)&amp;"#"&amp;(K565-1),$L$4:$L$1000,0))&amp;"","")))</f>
        <v/>
      </c>
      <c r="F565" s="84">
        <f>IF(C565="","",IF(K565=1,IFERROR(INDEX('Dziennik'!$I$4:$I$1200,MATCH(C565,'Dziennik'!$A$4:$A$1200,0)),""),IFERROR(INDEX($H$4:$H$1000,MATCH(INT(C565)&amp;"#"&amp;(K565-1),$L$4:$L$1000,0)),"")))</f>
        <v/>
      </c>
      <c r="H565" s="84" t="n"/>
      <c r="K565">
        <f>IF(C565="","",COUNTIF($C$4:C565,C565))</f>
        <v/>
      </c>
      <c r="L565">
        <f>IF(C565="","",INT(C565)&amp;"#"&amp;K565)</f>
        <v/>
      </c>
      <c r="M565">
        <f>IF(C565="","",YEAR(C565)&amp;"-"&amp;TEXT(MONTH(C565),"00"))</f>
        <v/>
      </c>
    </row>
    <row r="566">
      <c r="A566" s="83" t="n"/>
      <c r="C566" s="83" t="n"/>
      <c r="D566">
        <f>IF(C566="","",CHOOSE(WEEKDAY(C566,2),"pon","wt","śr","czw","pt","sob","ndz"))</f>
        <v/>
      </c>
      <c r="E566">
        <f>IF(C566="","",IF(K566=1,IFERROR(IF(INDEX('Dziennik'!$H$4:$H$1200,MATCH(C566,'Dziennik'!$A$4:$A$1200,0))="","(brak planu)",INDEX('Dziennik'!$H$4:$H$1200,MATCH(C566,'Dziennik'!$A$4:$A$1200,0))),"(dzień poza dziennikiem)"),IFERROR(INDEX($G$4:$G$1000,MATCH(INT(C566)&amp;"#"&amp;(K566-1),$L$4:$L$1000,0))&amp;"","")))</f>
        <v/>
      </c>
      <c r="F566" s="84">
        <f>IF(C566="","",IF(K566=1,IFERROR(INDEX('Dziennik'!$I$4:$I$1200,MATCH(C566,'Dziennik'!$A$4:$A$1200,0)),""),IFERROR(INDEX($H$4:$H$1000,MATCH(INT(C566)&amp;"#"&amp;(K566-1),$L$4:$L$1000,0)),"")))</f>
        <v/>
      </c>
      <c r="H566" s="84" t="n"/>
      <c r="K566">
        <f>IF(C566="","",COUNTIF($C$4:C566,C566))</f>
        <v/>
      </c>
      <c r="L566">
        <f>IF(C566="","",INT(C566)&amp;"#"&amp;K566)</f>
        <v/>
      </c>
      <c r="M566">
        <f>IF(C566="","",YEAR(C566)&amp;"-"&amp;TEXT(MONTH(C566),"00"))</f>
        <v/>
      </c>
    </row>
    <row r="567">
      <c r="A567" s="83" t="n"/>
      <c r="C567" s="83" t="n"/>
      <c r="D567">
        <f>IF(C567="","",CHOOSE(WEEKDAY(C567,2),"pon","wt","śr","czw","pt","sob","ndz"))</f>
        <v/>
      </c>
      <c r="E567">
        <f>IF(C567="","",IF(K567=1,IFERROR(IF(INDEX('Dziennik'!$H$4:$H$1200,MATCH(C567,'Dziennik'!$A$4:$A$1200,0))="","(brak planu)",INDEX('Dziennik'!$H$4:$H$1200,MATCH(C567,'Dziennik'!$A$4:$A$1200,0))),"(dzień poza dziennikiem)"),IFERROR(INDEX($G$4:$G$1000,MATCH(INT(C567)&amp;"#"&amp;(K567-1),$L$4:$L$1000,0))&amp;"","")))</f>
        <v/>
      </c>
      <c r="F567" s="84">
        <f>IF(C567="","",IF(K567=1,IFERROR(INDEX('Dziennik'!$I$4:$I$1200,MATCH(C567,'Dziennik'!$A$4:$A$1200,0)),""),IFERROR(INDEX($H$4:$H$1000,MATCH(INT(C567)&amp;"#"&amp;(K567-1),$L$4:$L$1000,0)),"")))</f>
        <v/>
      </c>
      <c r="H567" s="84" t="n"/>
      <c r="K567">
        <f>IF(C567="","",COUNTIF($C$4:C567,C567))</f>
        <v/>
      </c>
      <c r="L567">
        <f>IF(C567="","",INT(C567)&amp;"#"&amp;K567)</f>
        <v/>
      </c>
      <c r="M567">
        <f>IF(C567="","",YEAR(C567)&amp;"-"&amp;TEXT(MONTH(C567),"00"))</f>
        <v/>
      </c>
    </row>
    <row r="568">
      <c r="A568" s="83" t="n"/>
      <c r="C568" s="83" t="n"/>
      <c r="D568">
        <f>IF(C568="","",CHOOSE(WEEKDAY(C568,2),"pon","wt","śr","czw","pt","sob","ndz"))</f>
        <v/>
      </c>
      <c r="E568">
        <f>IF(C568="","",IF(K568=1,IFERROR(IF(INDEX('Dziennik'!$H$4:$H$1200,MATCH(C568,'Dziennik'!$A$4:$A$1200,0))="","(brak planu)",INDEX('Dziennik'!$H$4:$H$1200,MATCH(C568,'Dziennik'!$A$4:$A$1200,0))),"(dzień poza dziennikiem)"),IFERROR(INDEX($G$4:$G$1000,MATCH(INT(C568)&amp;"#"&amp;(K568-1),$L$4:$L$1000,0))&amp;"","")))</f>
        <v/>
      </c>
      <c r="F568" s="84">
        <f>IF(C568="","",IF(K568=1,IFERROR(INDEX('Dziennik'!$I$4:$I$1200,MATCH(C568,'Dziennik'!$A$4:$A$1200,0)),""),IFERROR(INDEX($H$4:$H$1000,MATCH(INT(C568)&amp;"#"&amp;(K568-1),$L$4:$L$1000,0)),"")))</f>
        <v/>
      </c>
      <c r="H568" s="84" t="n"/>
      <c r="K568">
        <f>IF(C568="","",COUNTIF($C$4:C568,C568))</f>
        <v/>
      </c>
      <c r="L568">
        <f>IF(C568="","",INT(C568)&amp;"#"&amp;K568)</f>
        <v/>
      </c>
      <c r="M568">
        <f>IF(C568="","",YEAR(C568)&amp;"-"&amp;TEXT(MONTH(C568),"00"))</f>
        <v/>
      </c>
    </row>
    <row r="569">
      <c r="A569" s="83" t="n"/>
      <c r="C569" s="83" t="n"/>
      <c r="D569">
        <f>IF(C569="","",CHOOSE(WEEKDAY(C569,2),"pon","wt","śr","czw","pt","sob","ndz"))</f>
        <v/>
      </c>
      <c r="E569">
        <f>IF(C569="","",IF(K569=1,IFERROR(IF(INDEX('Dziennik'!$H$4:$H$1200,MATCH(C569,'Dziennik'!$A$4:$A$1200,0))="","(brak planu)",INDEX('Dziennik'!$H$4:$H$1200,MATCH(C569,'Dziennik'!$A$4:$A$1200,0))),"(dzień poza dziennikiem)"),IFERROR(INDEX($G$4:$G$1000,MATCH(INT(C569)&amp;"#"&amp;(K569-1),$L$4:$L$1000,0))&amp;"","")))</f>
        <v/>
      </c>
      <c r="F569" s="84">
        <f>IF(C569="","",IF(K569=1,IFERROR(INDEX('Dziennik'!$I$4:$I$1200,MATCH(C569,'Dziennik'!$A$4:$A$1200,0)),""),IFERROR(INDEX($H$4:$H$1000,MATCH(INT(C569)&amp;"#"&amp;(K569-1),$L$4:$L$1000,0)),"")))</f>
        <v/>
      </c>
      <c r="H569" s="84" t="n"/>
      <c r="K569">
        <f>IF(C569="","",COUNTIF($C$4:C569,C569))</f>
        <v/>
      </c>
      <c r="L569">
        <f>IF(C569="","",INT(C569)&amp;"#"&amp;K569)</f>
        <v/>
      </c>
      <c r="M569">
        <f>IF(C569="","",YEAR(C569)&amp;"-"&amp;TEXT(MONTH(C569),"00"))</f>
        <v/>
      </c>
    </row>
    <row r="570">
      <c r="A570" s="83" t="n"/>
      <c r="C570" s="83" t="n"/>
      <c r="D570">
        <f>IF(C570="","",CHOOSE(WEEKDAY(C570,2),"pon","wt","śr","czw","pt","sob","ndz"))</f>
        <v/>
      </c>
      <c r="E570">
        <f>IF(C570="","",IF(K570=1,IFERROR(IF(INDEX('Dziennik'!$H$4:$H$1200,MATCH(C570,'Dziennik'!$A$4:$A$1200,0))="","(brak planu)",INDEX('Dziennik'!$H$4:$H$1200,MATCH(C570,'Dziennik'!$A$4:$A$1200,0))),"(dzień poza dziennikiem)"),IFERROR(INDEX($G$4:$G$1000,MATCH(INT(C570)&amp;"#"&amp;(K570-1),$L$4:$L$1000,0))&amp;"","")))</f>
        <v/>
      </c>
      <c r="F570" s="84">
        <f>IF(C570="","",IF(K570=1,IFERROR(INDEX('Dziennik'!$I$4:$I$1200,MATCH(C570,'Dziennik'!$A$4:$A$1200,0)),""),IFERROR(INDEX($H$4:$H$1000,MATCH(INT(C570)&amp;"#"&amp;(K570-1),$L$4:$L$1000,0)),"")))</f>
        <v/>
      </c>
      <c r="H570" s="84" t="n"/>
      <c r="K570">
        <f>IF(C570="","",COUNTIF($C$4:C570,C570))</f>
        <v/>
      </c>
      <c r="L570">
        <f>IF(C570="","",INT(C570)&amp;"#"&amp;K570)</f>
        <v/>
      </c>
      <c r="M570">
        <f>IF(C570="","",YEAR(C570)&amp;"-"&amp;TEXT(MONTH(C570),"00"))</f>
        <v/>
      </c>
    </row>
    <row r="571">
      <c r="A571" s="83" t="n"/>
      <c r="C571" s="83" t="n"/>
      <c r="D571">
        <f>IF(C571="","",CHOOSE(WEEKDAY(C571,2),"pon","wt","śr","czw","pt","sob","ndz"))</f>
        <v/>
      </c>
      <c r="E571">
        <f>IF(C571="","",IF(K571=1,IFERROR(IF(INDEX('Dziennik'!$H$4:$H$1200,MATCH(C571,'Dziennik'!$A$4:$A$1200,0))="","(brak planu)",INDEX('Dziennik'!$H$4:$H$1200,MATCH(C571,'Dziennik'!$A$4:$A$1200,0))),"(dzień poza dziennikiem)"),IFERROR(INDEX($G$4:$G$1000,MATCH(INT(C571)&amp;"#"&amp;(K571-1),$L$4:$L$1000,0))&amp;"","")))</f>
        <v/>
      </c>
      <c r="F571" s="84">
        <f>IF(C571="","",IF(K571=1,IFERROR(INDEX('Dziennik'!$I$4:$I$1200,MATCH(C571,'Dziennik'!$A$4:$A$1200,0)),""),IFERROR(INDEX($H$4:$H$1000,MATCH(INT(C571)&amp;"#"&amp;(K571-1),$L$4:$L$1000,0)),"")))</f>
        <v/>
      </c>
      <c r="H571" s="84" t="n"/>
      <c r="K571">
        <f>IF(C571="","",COUNTIF($C$4:C571,C571))</f>
        <v/>
      </c>
      <c r="L571">
        <f>IF(C571="","",INT(C571)&amp;"#"&amp;K571)</f>
        <v/>
      </c>
      <c r="M571">
        <f>IF(C571="","",YEAR(C571)&amp;"-"&amp;TEXT(MONTH(C571),"00"))</f>
        <v/>
      </c>
    </row>
    <row r="572">
      <c r="A572" s="83" t="n"/>
      <c r="C572" s="83" t="n"/>
      <c r="D572">
        <f>IF(C572="","",CHOOSE(WEEKDAY(C572,2),"pon","wt","śr","czw","pt","sob","ndz"))</f>
        <v/>
      </c>
      <c r="E572">
        <f>IF(C572="","",IF(K572=1,IFERROR(IF(INDEX('Dziennik'!$H$4:$H$1200,MATCH(C572,'Dziennik'!$A$4:$A$1200,0))="","(brak planu)",INDEX('Dziennik'!$H$4:$H$1200,MATCH(C572,'Dziennik'!$A$4:$A$1200,0))),"(dzień poza dziennikiem)"),IFERROR(INDEX($G$4:$G$1000,MATCH(INT(C572)&amp;"#"&amp;(K572-1),$L$4:$L$1000,0))&amp;"","")))</f>
        <v/>
      </c>
      <c r="F572" s="84">
        <f>IF(C572="","",IF(K572=1,IFERROR(INDEX('Dziennik'!$I$4:$I$1200,MATCH(C572,'Dziennik'!$A$4:$A$1200,0)),""),IFERROR(INDEX($H$4:$H$1000,MATCH(INT(C572)&amp;"#"&amp;(K572-1),$L$4:$L$1000,0)),"")))</f>
        <v/>
      </c>
      <c r="H572" s="84" t="n"/>
      <c r="K572">
        <f>IF(C572="","",COUNTIF($C$4:C572,C572))</f>
        <v/>
      </c>
      <c r="L572">
        <f>IF(C572="","",INT(C572)&amp;"#"&amp;K572)</f>
        <v/>
      </c>
      <c r="M572">
        <f>IF(C572="","",YEAR(C572)&amp;"-"&amp;TEXT(MONTH(C572),"00"))</f>
        <v/>
      </c>
    </row>
    <row r="573">
      <c r="A573" s="83" t="n"/>
      <c r="C573" s="83" t="n"/>
      <c r="D573">
        <f>IF(C573="","",CHOOSE(WEEKDAY(C573,2),"pon","wt","śr","czw","pt","sob","ndz"))</f>
        <v/>
      </c>
      <c r="E573">
        <f>IF(C573="","",IF(K573=1,IFERROR(IF(INDEX('Dziennik'!$H$4:$H$1200,MATCH(C573,'Dziennik'!$A$4:$A$1200,0))="","(brak planu)",INDEX('Dziennik'!$H$4:$H$1200,MATCH(C573,'Dziennik'!$A$4:$A$1200,0))),"(dzień poza dziennikiem)"),IFERROR(INDEX($G$4:$G$1000,MATCH(INT(C573)&amp;"#"&amp;(K573-1),$L$4:$L$1000,0))&amp;"","")))</f>
        <v/>
      </c>
      <c r="F573" s="84">
        <f>IF(C573="","",IF(K573=1,IFERROR(INDEX('Dziennik'!$I$4:$I$1200,MATCH(C573,'Dziennik'!$A$4:$A$1200,0)),""),IFERROR(INDEX($H$4:$H$1000,MATCH(INT(C573)&amp;"#"&amp;(K573-1),$L$4:$L$1000,0)),"")))</f>
        <v/>
      </c>
      <c r="H573" s="84" t="n"/>
      <c r="K573">
        <f>IF(C573="","",COUNTIF($C$4:C573,C573))</f>
        <v/>
      </c>
      <c r="L573">
        <f>IF(C573="","",INT(C573)&amp;"#"&amp;K573)</f>
        <v/>
      </c>
      <c r="M573">
        <f>IF(C573="","",YEAR(C573)&amp;"-"&amp;TEXT(MONTH(C573),"00"))</f>
        <v/>
      </c>
    </row>
    <row r="574">
      <c r="A574" s="83" t="n"/>
      <c r="C574" s="83" t="n"/>
      <c r="D574">
        <f>IF(C574="","",CHOOSE(WEEKDAY(C574,2),"pon","wt","śr","czw","pt","sob","ndz"))</f>
        <v/>
      </c>
      <c r="E574">
        <f>IF(C574="","",IF(K574=1,IFERROR(IF(INDEX('Dziennik'!$H$4:$H$1200,MATCH(C574,'Dziennik'!$A$4:$A$1200,0))="","(brak planu)",INDEX('Dziennik'!$H$4:$H$1200,MATCH(C574,'Dziennik'!$A$4:$A$1200,0))),"(dzień poza dziennikiem)"),IFERROR(INDEX($G$4:$G$1000,MATCH(INT(C574)&amp;"#"&amp;(K574-1),$L$4:$L$1000,0))&amp;"","")))</f>
        <v/>
      </c>
      <c r="F574" s="84">
        <f>IF(C574="","",IF(K574=1,IFERROR(INDEX('Dziennik'!$I$4:$I$1200,MATCH(C574,'Dziennik'!$A$4:$A$1200,0)),""),IFERROR(INDEX($H$4:$H$1000,MATCH(INT(C574)&amp;"#"&amp;(K574-1),$L$4:$L$1000,0)),"")))</f>
        <v/>
      </c>
      <c r="H574" s="84" t="n"/>
      <c r="K574">
        <f>IF(C574="","",COUNTIF($C$4:C574,C574))</f>
        <v/>
      </c>
      <c r="L574">
        <f>IF(C574="","",INT(C574)&amp;"#"&amp;K574)</f>
        <v/>
      </c>
      <c r="M574">
        <f>IF(C574="","",YEAR(C574)&amp;"-"&amp;TEXT(MONTH(C574),"00"))</f>
        <v/>
      </c>
    </row>
    <row r="575">
      <c r="A575" s="83" t="n"/>
      <c r="C575" s="83" t="n"/>
      <c r="D575">
        <f>IF(C575="","",CHOOSE(WEEKDAY(C575,2),"pon","wt","śr","czw","pt","sob","ndz"))</f>
        <v/>
      </c>
      <c r="E575">
        <f>IF(C575="","",IF(K575=1,IFERROR(IF(INDEX('Dziennik'!$H$4:$H$1200,MATCH(C575,'Dziennik'!$A$4:$A$1200,0))="","(brak planu)",INDEX('Dziennik'!$H$4:$H$1200,MATCH(C575,'Dziennik'!$A$4:$A$1200,0))),"(dzień poza dziennikiem)"),IFERROR(INDEX($G$4:$G$1000,MATCH(INT(C575)&amp;"#"&amp;(K575-1),$L$4:$L$1000,0))&amp;"","")))</f>
        <v/>
      </c>
      <c r="F575" s="84">
        <f>IF(C575="","",IF(K575=1,IFERROR(INDEX('Dziennik'!$I$4:$I$1200,MATCH(C575,'Dziennik'!$A$4:$A$1200,0)),""),IFERROR(INDEX($H$4:$H$1000,MATCH(INT(C575)&amp;"#"&amp;(K575-1),$L$4:$L$1000,0)),"")))</f>
        <v/>
      </c>
      <c r="H575" s="84" t="n"/>
      <c r="K575">
        <f>IF(C575="","",COUNTIF($C$4:C575,C575))</f>
        <v/>
      </c>
      <c r="L575">
        <f>IF(C575="","",INT(C575)&amp;"#"&amp;K575)</f>
        <v/>
      </c>
      <c r="M575">
        <f>IF(C575="","",YEAR(C575)&amp;"-"&amp;TEXT(MONTH(C575),"00"))</f>
        <v/>
      </c>
    </row>
    <row r="576">
      <c r="A576" s="83" t="n"/>
      <c r="C576" s="83" t="n"/>
      <c r="D576">
        <f>IF(C576="","",CHOOSE(WEEKDAY(C576,2),"pon","wt","śr","czw","pt","sob","ndz"))</f>
        <v/>
      </c>
      <c r="E576">
        <f>IF(C576="","",IF(K576=1,IFERROR(IF(INDEX('Dziennik'!$H$4:$H$1200,MATCH(C576,'Dziennik'!$A$4:$A$1200,0))="","(brak planu)",INDEX('Dziennik'!$H$4:$H$1200,MATCH(C576,'Dziennik'!$A$4:$A$1200,0))),"(dzień poza dziennikiem)"),IFERROR(INDEX($G$4:$G$1000,MATCH(INT(C576)&amp;"#"&amp;(K576-1),$L$4:$L$1000,0))&amp;"","")))</f>
        <v/>
      </c>
      <c r="F576" s="84">
        <f>IF(C576="","",IF(K576=1,IFERROR(INDEX('Dziennik'!$I$4:$I$1200,MATCH(C576,'Dziennik'!$A$4:$A$1200,0)),""),IFERROR(INDEX($H$4:$H$1000,MATCH(INT(C576)&amp;"#"&amp;(K576-1),$L$4:$L$1000,0)),"")))</f>
        <v/>
      </c>
      <c r="H576" s="84" t="n"/>
      <c r="K576">
        <f>IF(C576="","",COUNTIF($C$4:C576,C576))</f>
        <v/>
      </c>
      <c r="L576">
        <f>IF(C576="","",INT(C576)&amp;"#"&amp;K576)</f>
        <v/>
      </c>
      <c r="M576">
        <f>IF(C576="","",YEAR(C576)&amp;"-"&amp;TEXT(MONTH(C576),"00"))</f>
        <v/>
      </c>
    </row>
    <row r="577">
      <c r="A577" s="83" t="n"/>
      <c r="C577" s="83" t="n"/>
      <c r="D577">
        <f>IF(C577="","",CHOOSE(WEEKDAY(C577,2),"pon","wt","śr","czw","pt","sob","ndz"))</f>
        <v/>
      </c>
      <c r="E577">
        <f>IF(C577="","",IF(K577=1,IFERROR(IF(INDEX('Dziennik'!$H$4:$H$1200,MATCH(C577,'Dziennik'!$A$4:$A$1200,0))="","(brak planu)",INDEX('Dziennik'!$H$4:$H$1200,MATCH(C577,'Dziennik'!$A$4:$A$1200,0))),"(dzień poza dziennikiem)"),IFERROR(INDEX($G$4:$G$1000,MATCH(INT(C577)&amp;"#"&amp;(K577-1),$L$4:$L$1000,0))&amp;"","")))</f>
        <v/>
      </c>
      <c r="F577" s="84">
        <f>IF(C577="","",IF(K577=1,IFERROR(INDEX('Dziennik'!$I$4:$I$1200,MATCH(C577,'Dziennik'!$A$4:$A$1200,0)),""),IFERROR(INDEX($H$4:$H$1000,MATCH(INT(C577)&amp;"#"&amp;(K577-1),$L$4:$L$1000,0)),"")))</f>
        <v/>
      </c>
      <c r="H577" s="84" t="n"/>
      <c r="K577">
        <f>IF(C577="","",COUNTIF($C$4:C577,C577))</f>
        <v/>
      </c>
      <c r="L577">
        <f>IF(C577="","",INT(C577)&amp;"#"&amp;K577)</f>
        <v/>
      </c>
      <c r="M577">
        <f>IF(C577="","",YEAR(C577)&amp;"-"&amp;TEXT(MONTH(C577),"00"))</f>
        <v/>
      </c>
    </row>
    <row r="578">
      <c r="A578" s="83" t="n"/>
      <c r="C578" s="83" t="n"/>
      <c r="D578">
        <f>IF(C578="","",CHOOSE(WEEKDAY(C578,2),"pon","wt","śr","czw","pt","sob","ndz"))</f>
        <v/>
      </c>
      <c r="E578">
        <f>IF(C578="","",IF(K578=1,IFERROR(IF(INDEX('Dziennik'!$H$4:$H$1200,MATCH(C578,'Dziennik'!$A$4:$A$1200,0))="","(brak planu)",INDEX('Dziennik'!$H$4:$H$1200,MATCH(C578,'Dziennik'!$A$4:$A$1200,0))),"(dzień poza dziennikiem)"),IFERROR(INDEX($G$4:$G$1000,MATCH(INT(C578)&amp;"#"&amp;(K578-1),$L$4:$L$1000,0))&amp;"","")))</f>
        <v/>
      </c>
      <c r="F578" s="84">
        <f>IF(C578="","",IF(K578=1,IFERROR(INDEX('Dziennik'!$I$4:$I$1200,MATCH(C578,'Dziennik'!$A$4:$A$1200,0)),""),IFERROR(INDEX($H$4:$H$1000,MATCH(INT(C578)&amp;"#"&amp;(K578-1),$L$4:$L$1000,0)),"")))</f>
        <v/>
      </c>
      <c r="H578" s="84" t="n"/>
      <c r="K578">
        <f>IF(C578="","",COUNTIF($C$4:C578,C578))</f>
        <v/>
      </c>
      <c r="L578">
        <f>IF(C578="","",INT(C578)&amp;"#"&amp;K578)</f>
        <v/>
      </c>
      <c r="M578">
        <f>IF(C578="","",YEAR(C578)&amp;"-"&amp;TEXT(MONTH(C578),"00"))</f>
        <v/>
      </c>
    </row>
    <row r="579">
      <c r="A579" s="83" t="n"/>
      <c r="C579" s="83" t="n"/>
      <c r="D579">
        <f>IF(C579="","",CHOOSE(WEEKDAY(C579,2),"pon","wt","śr","czw","pt","sob","ndz"))</f>
        <v/>
      </c>
      <c r="E579">
        <f>IF(C579="","",IF(K579=1,IFERROR(IF(INDEX('Dziennik'!$H$4:$H$1200,MATCH(C579,'Dziennik'!$A$4:$A$1200,0))="","(brak planu)",INDEX('Dziennik'!$H$4:$H$1200,MATCH(C579,'Dziennik'!$A$4:$A$1200,0))),"(dzień poza dziennikiem)"),IFERROR(INDEX($G$4:$G$1000,MATCH(INT(C579)&amp;"#"&amp;(K579-1),$L$4:$L$1000,0))&amp;"","")))</f>
        <v/>
      </c>
      <c r="F579" s="84">
        <f>IF(C579="","",IF(K579=1,IFERROR(INDEX('Dziennik'!$I$4:$I$1200,MATCH(C579,'Dziennik'!$A$4:$A$1200,0)),""),IFERROR(INDEX($H$4:$H$1000,MATCH(INT(C579)&amp;"#"&amp;(K579-1),$L$4:$L$1000,0)),"")))</f>
        <v/>
      </c>
      <c r="H579" s="84" t="n"/>
      <c r="K579">
        <f>IF(C579="","",COUNTIF($C$4:C579,C579))</f>
        <v/>
      </c>
      <c r="L579">
        <f>IF(C579="","",INT(C579)&amp;"#"&amp;K579)</f>
        <v/>
      </c>
      <c r="M579">
        <f>IF(C579="","",YEAR(C579)&amp;"-"&amp;TEXT(MONTH(C579),"00"))</f>
        <v/>
      </c>
    </row>
    <row r="580">
      <c r="A580" s="83" t="n"/>
      <c r="C580" s="83" t="n"/>
      <c r="D580">
        <f>IF(C580="","",CHOOSE(WEEKDAY(C580,2),"pon","wt","śr","czw","pt","sob","ndz"))</f>
        <v/>
      </c>
      <c r="E580">
        <f>IF(C580="","",IF(K580=1,IFERROR(IF(INDEX('Dziennik'!$H$4:$H$1200,MATCH(C580,'Dziennik'!$A$4:$A$1200,0))="","(brak planu)",INDEX('Dziennik'!$H$4:$H$1200,MATCH(C580,'Dziennik'!$A$4:$A$1200,0))),"(dzień poza dziennikiem)"),IFERROR(INDEX($G$4:$G$1000,MATCH(INT(C580)&amp;"#"&amp;(K580-1),$L$4:$L$1000,0))&amp;"","")))</f>
        <v/>
      </c>
      <c r="F580" s="84">
        <f>IF(C580="","",IF(K580=1,IFERROR(INDEX('Dziennik'!$I$4:$I$1200,MATCH(C580,'Dziennik'!$A$4:$A$1200,0)),""),IFERROR(INDEX($H$4:$H$1000,MATCH(INT(C580)&amp;"#"&amp;(K580-1),$L$4:$L$1000,0)),"")))</f>
        <v/>
      </c>
      <c r="H580" s="84" t="n"/>
      <c r="K580">
        <f>IF(C580="","",COUNTIF($C$4:C580,C580))</f>
        <v/>
      </c>
      <c r="L580">
        <f>IF(C580="","",INT(C580)&amp;"#"&amp;K580)</f>
        <v/>
      </c>
      <c r="M580">
        <f>IF(C580="","",YEAR(C580)&amp;"-"&amp;TEXT(MONTH(C580),"00"))</f>
        <v/>
      </c>
    </row>
    <row r="581">
      <c r="A581" s="83" t="n"/>
      <c r="C581" s="83" t="n"/>
      <c r="D581">
        <f>IF(C581="","",CHOOSE(WEEKDAY(C581,2),"pon","wt","śr","czw","pt","sob","ndz"))</f>
        <v/>
      </c>
      <c r="E581">
        <f>IF(C581="","",IF(K581=1,IFERROR(IF(INDEX('Dziennik'!$H$4:$H$1200,MATCH(C581,'Dziennik'!$A$4:$A$1200,0))="","(brak planu)",INDEX('Dziennik'!$H$4:$H$1200,MATCH(C581,'Dziennik'!$A$4:$A$1200,0))),"(dzień poza dziennikiem)"),IFERROR(INDEX($G$4:$G$1000,MATCH(INT(C581)&amp;"#"&amp;(K581-1),$L$4:$L$1000,0))&amp;"","")))</f>
        <v/>
      </c>
      <c r="F581" s="84">
        <f>IF(C581="","",IF(K581=1,IFERROR(INDEX('Dziennik'!$I$4:$I$1200,MATCH(C581,'Dziennik'!$A$4:$A$1200,0)),""),IFERROR(INDEX($H$4:$H$1000,MATCH(INT(C581)&amp;"#"&amp;(K581-1),$L$4:$L$1000,0)),"")))</f>
        <v/>
      </c>
      <c r="H581" s="84" t="n"/>
      <c r="K581">
        <f>IF(C581="","",COUNTIF($C$4:C581,C581))</f>
        <v/>
      </c>
      <c r="L581">
        <f>IF(C581="","",INT(C581)&amp;"#"&amp;K581)</f>
        <v/>
      </c>
      <c r="M581">
        <f>IF(C581="","",YEAR(C581)&amp;"-"&amp;TEXT(MONTH(C581),"00"))</f>
        <v/>
      </c>
    </row>
    <row r="582">
      <c r="A582" s="83" t="n"/>
      <c r="C582" s="83" t="n"/>
      <c r="D582">
        <f>IF(C582="","",CHOOSE(WEEKDAY(C582,2),"pon","wt","śr","czw","pt","sob","ndz"))</f>
        <v/>
      </c>
      <c r="E582">
        <f>IF(C582="","",IF(K582=1,IFERROR(IF(INDEX('Dziennik'!$H$4:$H$1200,MATCH(C582,'Dziennik'!$A$4:$A$1200,0))="","(brak planu)",INDEX('Dziennik'!$H$4:$H$1200,MATCH(C582,'Dziennik'!$A$4:$A$1200,0))),"(dzień poza dziennikiem)"),IFERROR(INDEX($G$4:$G$1000,MATCH(INT(C582)&amp;"#"&amp;(K582-1),$L$4:$L$1000,0))&amp;"","")))</f>
        <v/>
      </c>
      <c r="F582" s="84">
        <f>IF(C582="","",IF(K582=1,IFERROR(INDEX('Dziennik'!$I$4:$I$1200,MATCH(C582,'Dziennik'!$A$4:$A$1200,0)),""),IFERROR(INDEX($H$4:$H$1000,MATCH(INT(C582)&amp;"#"&amp;(K582-1),$L$4:$L$1000,0)),"")))</f>
        <v/>
      </c>
      <c r="H582" s="84" t="n"/>
      <c r="K582">
        <f>IF(C582="","",COUNTIF($C$4:C582,C582))</f>
        <v/>
      </c>
      <c r="L582">
        <f>IF(C582="","",INT(C582)&amp;"#"&amp;K582)</f>
        <v/>
      </c>
      <c r="M582">
        <f>IF(C582="","",YEAR(C582)&amp;"-"&amp;TEXT(MONTH(C582),"00"))</f>
        <v/>
      </c>
    </row>
    <row r="583">
      <c r="A583" s="83" t="n"/>
      <c r="C583" s="83" t="n"/>
      <c r="D583">
        <f>IF(C583="","",CHOOSE(WEEKDAY(C583,2),"pon","wt","śr","czw","pt","sob","ndz"))</f>
        <v/>
      </c>
      <c r="E583">
        <f>IF(C583="","",IF(K583=1,IFERROR(IF(INDEX('Dziennik'!$H$4:$H$1200,MATCH(C583,'Dziennik'!$A$4:$A$1200,0))="","(brak planu)",INDEX('Dziennik'!$H$4:$H$1200,MATCH(C583,'Dziennik'!$A$4:$A$1200,0))),"(dzień poza dziennikiem)"),IFERROR(INDEX($G$4:$G$1000,MATCH(INT(C583)&amp;"#"&amp;(K583-1),$L$4:$L$1000,0))&amp;"","")))</f>
        <v/>
      </c>
      <c r="F583" s="84">
        <f>IF(C583="","",IF(K583=1,IFERROR(INDEX('Dziennik'!$I$4:$I$1200,MATCH(C583,'Dziennik'!$A$4:$A$1200,0)),""),IFERROR(INDEX($H$4:$H$1000,MATCH(INT(C583)&amp;"#"&amp;(K583-1),$L$4:$L$1000,0)),"")))</f>
        <v/>
      </c>
      <c r="H583" s="84" t="n"/>
      <c r="K583">
        <f>IF(C583="","",COUNTIF($C$4:C583,C583))</f>
        <v/>
      </c>
      <c r="L583">
        <f>IF(C583="","",INT(C583)&amp;"#"&amp;K583)</f>
        <v/>
      </c>
      <c r="M583">
        <f>IF(C583="","",YEAR(C583)&amp;"-"&amp;TEXT(MONTH(C583),"00"))</f>
        <v/>
      </c>
    </row>
    <row r="584">
      <c r="A584" s="83" t="n"/>
      <c r="C584" s="83" t="n"/>
      <c r="D584">
        <f>IF(C584="","",CHOOSE(WEEKDAY(C584,2),"pon","wt","śr","czw","pt","sob","ndz"))</f>
        <v/>
      </c>
      <c r="E584">
        <f>IF(C584="","",IF(K584=1,IFERROR(IF(INDEX('Dziennik'!$H$4:$H$1200,MATCH(C584,'Dziennik'!$A$4:$A$1200,0))="","(brak planu)",INDEX('Dziennik'!$H$4:$H$1200,MATCH(C584,'Dziennik'!$A$4:$A$1200,0))),"(dzień poza dziennikiem)"),IFERROR(INDEX($G$4:$G$1000,MATCH(INT(C584)&amp;"#"&amp;(K584-1),$L$4:$L$1000,0))&amp;"","")))</f>
        <v/>
      </c>
      <c r="F584" s="84">
        <f>IF(C584="","",IF(K584=1,IFERROR(INDEX('Dziennik'!$I$4:$I$1200,MATCH(C584,'Dziennik'!$A$4:$A$1200,0)),""),IFERROR(INDEX($H$4:$H$1000,MATCH(INT(C584)&amp;"#"&amp;(K584-1),$L$4:$L$1000,0)),"")))</f>
        <v/>
      </c>
      <c r="H584" s="84" t="n"/>
      <c r="K584">
        <f>IF(C584="","",COUNTIF($C$4:C584,C584))</f>
        <v/>
      </c>
      <c r="L584">
        <f>IF(C584="","",INT(C584)&amp;"#"&amp;K584)</f>
        <v/>
      </c>
      <c r="M584">
        <f>IF(C584="","",YEAR(C584)&amp;"-"&amp;TEXT(MONTH(C584),"00"))</f>
        <v/>
      </c>
    </row>
    <row r="585">
      <c r="A585" s="83" t="n"/>
      <c r="C585" s="83" t="n"/>
      <c r="D585">
        <f>IF(C585="","",CHOOSE(WEEKDAY(C585,2),"pon","wt","śr","czw","pt","sob","ndz"))</f>
        <v/>
      </c>
      <c r="E585">
        <f>IF(C585="","",IF(K585=1,IFERROR(IF(INDEX('Dziennik'!$H$4:$H$1200,MATCH(C585,'Dziennik'!$A$4:$A$1200,0))="","(brak planu)",INDEX('Dziennik'!$H$4:$H$1200,MATCH(C585,'Dziennik'!$A$4:$A$1200,0))),"(dzień poza dziennikiem)"),IFERROR(INDEX($G$4:$G$1000,MATCH(INT(C585)&amp;"#"&amp;(K585-1),$L$4:$L$1000,0))&amp;"","")))</f>
        <v/>
      </c>
      <c r="F585" s="84">
        <f>IF(C585="","",IF(K585=1,IFERROR(INDEX('Dziennik'!$I$4:$I$1200,MATCH(C585,'Dziennik'!$A$4:$A$1200,0)),""),IFERROR(INDEX($H$4:$H$1000,MATCH(INT(C585)&amp;"#"&amp;(K585-1),$L$4:$L$1000,0)),"")))</f>
        <v/>
      </c>
      <c r="H585" s="84" t="n"/>
      <c r="K585">
        <f>IF(C585="","",COUNTIF($C$4:C585,C585))</f>
        <v/>
      </c>
      <c r="L585">
        <f>IF(C585="","",INT(C585)&amp;"#"&amp;K585)</f>
        <v/>
      </c>
      <c r="M585">
        <f>IF(C585="","",YEAR(C585)&amp;"-"&amp;TEXT(MONTH(C585),"00"))</f>
        <v/>
      </c>
    </row>
    <row r="586">
      <c r="A586" s="83" t="n"/>
      <c r="C586" s="83" t="n"/>
      <c r="D586">
        <f>IF(C586="","",CHOOSE(WEEKDAY(C586,2),"pon","wt","śr","czw","pt","sob","ndz"))</f>
        <v/>
      </c>
      <c r="E586">
        <f>IF(C586="","",IF(K586=1,IFERROR(IF(INDEX('Dziennik'!$H$4:$H$1200,MATCH(C586,'Dziennik'!$A$4:$A$1200,0))="","(brak planu)",INDEX('Dziennik'!$H$4:$H$1200,MATCH(C586,'Dziennik'!$A$4:$A$1200,0))),"(dzień poza dziennikiem)"),IFERROR(INDEX($G$4:$G$1000,MATCH(INT(C586)&amp;"#"&amp;(K586-1),$L$4:$L$1000,0))&amp;"","")))</f>
        <v/>
      </c>
      <c r="F586" s="84">
        <f>IF(C586="","",IF(K586=1,IFERROR(INDEX('Dziennik'!$I$4:$I$1200,MATCH(C586,'Dziennik'!$A$4:$A$1200,0)),""),IFERROR(INDEX($H$4:$H$1000,MATCH(INT(C586)&amp;"#"&amp;(K586-1),$L$4:$L$1000,0)),"")))</f>
        <v/>
      </c>
      <c r="H586" s="84" t="n"/>
      <c r="K586">
        <f>IF(C586="","",COUNTIF($C$4:C586,C586))</f>
        <v/>
      </c>
      <c r="L586">
        <f>IF(C586="","",INT(C586)&amp;"#"&amp;K586)</f>
        <v/>
      </c>
      <c r="M586">
        <f>IF(C586="","",YEAR(C586)&amp;"-"&amp;TEXT(MONTH(C586),"00"))</f>
        <v/>
      </c>
    </row>
    <row r="587">
      <c r="A587" s="83" t="n"/>
      <c r="C587" s="83" t="n"/>
      <c r="D587">
        <f>IF(C587="","",CHOOSE(WEEKDAY(C587,2),"pon","wt","śr","czw","pt","sob","ndz"))</f>
        <v/>
      </c>
      <c r="E587">
        <f>IF(C587="","",IF(K587=1,IFERROR(IF(INDEX('Dziennik'!$H$4:$H$1200,MATCH(C587,'Dziennik'!$A$4:$A$1200,0))="","(brak planu)",INDEX('Dziennik'!$H$4:$H$1200,MATCH(C587,'Dziennik'!$A$4:$A$1200,0))),"(dzień poza dziennikiem)"),IFERROR(INDEX($G$4:$G$1000,MATCH(INT(C587)&amp;"#"&amp;(K587-1),$L$4:$L$1000,0))&amp;"","")))</f>
        <v/>
      </c>
      <c r="F587" s="84">
        <f>IF(C587="","",IF(K587=1,IFERROR(INDEX('Dziennik'!$I$4:$I$1200,MATCH(C587,'Dziennik'!$A$4:$A$1200,0)),""),IFERROR(INDEX($H$4:$H$1000,MATCH(INT(C587)&amp;"#"&amp;(K587-1),$L$4:$L$1000,0)),"")))</f>
        <v/>
      </c>
      <c r="H587" s="84" t="n"/>
      <c r="K587">
        <f>IF(C587="","",COUNTIF($C$4:C587,C587))</f>
        <v/>
      </c>
      <c r="L587">
        <f>IF(C587="","",INT(C587)&amp;"#"&amp;K587)</f>
        <v/>
      </c>
      <c r="M587">
        <f>IF(C587="","",YEAR(C587)&amp;"-"&amp;TEXT(MONTH(C587),"00"))</f>
        <v/>
      </c>
    </row>
    <row r="588">
      <c r="A588" s="83" t="n"/>
      <c r="C588" s="83" t="n"/>
      <c r="D588">
        <f>IF(C588="","",CHOOSE(WEEKDAY(C588,2),"pon","wt","śr","czw","pt","sob","ndz"))</f>
        <v/>
      </c>
      <c r="E588">
        <f>IF(C588="","",IF(K588=1,IFERROR(IF(INDEX('Dziennik'!$H$4:$H$1200,MATCH(C588,'Dziennik'!$A$4:$A$1200,0))="","(brak planu)",INDEX('Dziennik'!$H$4:$H$1200,MATCH(C588,'Dziennik'!$A$4:$A$1200,0))),"(dzień poza dziennikiem)"),IFERROR(INDEX($G$4:$G$1000,MATCH(INT(C588)&amp;"#"&amp;(K588-1),$L$4:$L$1000,0))&amp;"","")))</f>
        <v/>
      </c>
      <c r="F588" s="84">
        <f>IF(C588="","",IF(K588=1,IFERROR(INDEX('Dziennik'!$I$4:$I$1200,MATCH(C588,'Dziennik'!$A$4:$A$1200,0)),""),IFERROR(INDEX($H$4:$H$1000,MATCH(INT(C588)&amp;"#"&amp;(K588-1),$L$4:$L$1000,0)),"")))</f>
        <v/>
      </c>
      <c r="H588" s="84" t="n"/>
      <c r="K588">
        <f>IF(C588="","",COUNTIF($C$4:C588,C588))</f>
        <v/>
      </c>
      <c r="L588">
        <f>IF(C588="","",INT(C588)&amp;"#"&amp;K588)</f>
        <v/>
      </c>
      <c r="M588">
        <f>IF(C588="","",YEAR(C588)&amp;"-"&amp;TEXT(MONTH(C588),"00"))</f>
        <v/>
      </c>
    </row>
    <row r="589">
      <c r="A589" s="83" t="n"/>
      <c r="C589" s="83" t="n"/>
      <c r="D589">
        <f>IF(C589="","",CHOOSE(WEEKDAY(C589,2),"pon","wt","śr","czw","pt","sob","ndz"))</f>
        <v/>
      </c>
      <c r="E589">
        <f>IF(C589="","",IF(K589=1,IFERROR(IF(INDEX('Dziennik'!$H$4:$H$1200,MATCH(C589,'Dziennik'!$A$4:$A$1200,0))="","(brak planu)",INDEX('Dziennik'!$H$4:$H$1200,MATCH(C589,'Dziennik'!$A$4:$A$1200,0))),"(dzień poza dziennikiem)"),IFERROR(INDEX($G$4:$G$1000,MATCH(INT(C589)&amp;"#"&amp;(K589-1),$L$4:$L$1000,0))&amp;"","")))</f>
        <v/>
      </c>
      <c r="F589" s="84">
        <f>IF(C589="","",IF(K589=1,IFERROR(INDEX('Dziennik'!$I$4:$I$1200,MATCH(C589,'Dziennik'!$A$4:$A$1200,0)),""),IFERROR(INDEX($H$4:$H$1000,MATCH(INT(C589)&amp;"#"&amp;(K589-1),$L$4:$L$1000,0)),"")))</f>
        <v/>
      </c>
      <c r="H589" s="84" t="n"/>
      <c r="K589">
        <f>IF(C589="","",COUNTIF($C$4:C589,C589))</f>
        <v/>
      </c>
      <c r="L589">
        <f>IF(C589="","",INT(C589)&amp;"#"&amp;K589)</f>
        <v/>
      </c>
      <c r="M589">
        <f>IF(C589="","",YEAR(C589)&amp;"-"&amp;TEXT(MONTH(C589),"00"))</f>
        <v/>
      </c>
    </row>
    <row r="590">
      <c r="A590" s="83" t="n"/>
      <c r="C590" s="83" t="n"/>
      <c r="D590">
        <f>IF(C590="","",CHOOSE(WEEKDAY(C590,2),"pon","wt","śr","czw","pt","sob","ndz"))</f>
        <v/>
      </c>
      <c r="E590">
        <f>IF(C590="","",IF(K590=1,IFERROR(IF(INDEX('Dziennik'!$H$4:$H$1200,MATCH(C590,'Dziennik'!$A$4:$A$1200,0))="","(brak planu)",INDEX('Dziennik'!$H$4:$H$1200,MATCH(C590,'Dziennik'!$A$4:$A$1200,0))),"(dzień poza dziennikiem)"),IFERROR(INDEX($G$4:$G$1000,MATCH(INT(C590)&amp;"#"&amp;(K590-1),$L$4:$L$1000,0))&amp;"","")))</f>
        <v/>
      </c>
      <c r="F590" s="84">
        <f>IF(C590="","",IF(K590=1,IFERROR(INDEX('Dziennik'!$I$4:$I$1200,MATCH(C590,'Dziennik'!$A$4:$A$1200,0)),""),IFERROR(INDEX($H$4:$H$1000,MATCH(INT(C590)&amp;"#"&amp;(K590-1),$L$4:$L$1000,0)),"")))</f>
        <v/>
      </c>
      <c r="H590" s="84" t="n"/>
      <c r="K590">
        <f>IF(C590="","",COUNTIF($C$4:C590,C590))</f>
        <v/>
      </c>
      <c r="L590">
        <f>IF(C590="","",INT(C590)&amp;"#"&amp;K590)</f>
        <v/>
      </c>
      <c r="M590">
        <f>IF(C590="","",YEAR(C590)&amp;"-"&amp;TEXT(MONTH(C590),"00"))</f>
        <v/>
      </c>
    </row>
    <row r="591">
      <c r="A591" s="83" t="n"/>
      <c r="C591" s="83" t="n"/>
      <c r="D591">
        <f>IF(C591="","",CHOOSE(WEEKDAY(C591,2),"pon","wt","śr","czw","pt","sob","ndz"))</f>
        <v/>
      </c>
      <c r="E591">
        <f>IF(C591="","",IF(K591=1,IFERROR(IF(INDEX('Dziennik'!$H$4:$H$1200,MATCH(C591,'Dziennik'!$A$4:$A$1200,0))="","(brak planu)",INDEX('Dziennik'!$H$4:$H$1200,MATCH(C591,'Dziennik'!$A$4:$A$1200,0))),"(dzień poza dziennikiem)"),IFERROR(INDEX($G$4:$G$1000,MATCH(INT(C591)&amp;"#"&amp;(K591-1),$L$4:$L$1000,0))&amp;"","")))</f>
        <v/>
      </c>
      <c r="F591" s="84">
        <f>IF(C591="","",IF(K591=1,IFERROR(INDEX('Dziennik'!$I$4:$I$1200,MATCH(C591,'Dziennik'!$A$4:$A$1200,0)),""),IFERROR(INDEX($H$4:$H$1000,MATCH(INT(C591)&amp;"#"&amp;(K591-1),$L$4:$L$1000,0)),"")))</f>
        <v/>
      </c>
      <c r="H591" s="84" t="n"/>
      <c r="K591">
        <f>IF(C591="","",COUNTIF($C$4:C591,C591))</f>
        <v/>
      </c>
      <c r="L591">
        <f>IF(C591="","",INT(C591)&amp;"#"&amp;K591)</f>
        <v/>
      </c>
      <c r="M591">
        <f>IF(C591="","",YEAR(C591)&amp;"-"&amp;TEXT(MONTH(C591),"00"))</f>
        <v/>
      </c>
    </row>
    <row r="592">
      <c r="A592" s="83" t="n"/>
      <c r="C592" s="83" t="n"/>
      <c r="D592">
        <f>IF(C592="","",CHOOSE(WEEKDAY(C592,2),"pon","wt","śr","czw","pt","sob","ndz"))</f>
        <v/>
      </c>
      <c r="E592">
        <f>IF(C592="","",IF(K592=1,IFERROR(IF(INDEX('Dziennik'!$H$4:$H$1200,MATCH(C592,'Dziennik'!$A$4:$A$1200,0))="","(brak planu)",INDEX('Dziennik'!$H$4:$H$1200,MATCH(C592,'Dziennik'!$A$4:$A$1200,0))),"(dzień poza dziennikiem)"),IFERROR(INDEX($G$4:$G$1000,MATCH(INT(C592)&amp;"#"&amp;(K592-1),$L$4:$L$1000,0))&amp;"","")))</f>
        <v/>
      </c>
      <c r="F592" s="84">
        <f>IF(C592="","",IF(K592=1,IFERROR(INDEX('Dziennik'!$I$4:$I$1200,MATCH(C592,'Dziennik'!$A$4:$A$1200,0)),""),IFERROR(INDEX($H$4:$H$1000,MATCH(INT(C592)&amp;"#"&amp;(K592-1),$L$4:$L$1000,0)),"")))</f>
        <v/>
      </c>
      <c r="H592" s="84" t="n"/>
      <c r="K592">
        <f>IF(C592="","",COUNTIF($C$4:C592,C592))</f>
        <v/>
      </c>
      <c r="L592">
        <f>IF(C592="","",INT(C592)&amp;"#"&amp;K592)</f>
        <v/>
      </c>
      <c r="M592">
        <f>IF(C592="","",YEAR(C592)&amp;"-"&amp;TEXT(MONTH(C592),"00"))</f>
        <v/>
      </c>
    </row>
    <row r="593">
      <c r="A593" s="83" t="n"/>
      <c r="C593" s="83" t="n"/>
      <c r="D593">
        <f>IF(C593="","",CHOOSE(WEEKDAY(C593,2),"pon","wt","śr","czw","pt","sob","ndz"))</f>
        <v/>
      </c>
      <c r="E593">
        <f>IF(C593="","",IF(K593=1,IFERROR(IF(INDEX('Dziennik'!$H$4:$H$1200,MATCH(C593,'Dziennik'!$A$4:$A$1200,0))="","(brak planu)",INDEX('Dziennik'!$H$4:$H$1200,MATCH(C593,'Dziennik'!$A$4:$A$1200,0))),"(dzień poza dziennikiem)"),IFERROR(INDEX($G$4:$G$1000,MATCH(INT(C593)&amp;"#"&amp;(K593-1),$L$4:$L$1000,0))&amp;"","")))</f>
        <v/>
      </c>
      <c r="F593" s="84">
        <f>IF(C593="","",IF(K593=1,IFERROR(INDEX('Dziennik'!$I$4:$I$1200,MATCH(C593,'Dziennik'!$A$4:$A$1200,0)),""),IFERROR(INDEX($H$4:$H$1000,MATCH(INT(C593)&amp;"#"&amp;(K593-1),$L$4:$L$1000,0)),"")))</f>
        <v/>
      </c>
      <c r="H593" s="84" t="n"/>
      <c r="K593">
        <f>IF(C593="","",COUNTIF($C$4:C593,C593))</f>
        <v/>
      </c>
      <c r="L593">
        <f>IF(C593="","",INT(C593)&amp;"#"&amp;K593)</f>
        <v/>
      </c>
      <c r="M593">
        <f>IF(C593="","",YEAR(C593)&amp;"-"&amp;TEXT(MONTH(C593),"00"))</f>
        <v/>
      </c>
    </row>
    <row r="594">
      <c r="A594" s="83" t="n"/>
      <c r="C594" s="83" t="n"/>
      <c r="D594">
        <f>IF(C594="","",CHOOSE(WEEKDAY(C594,2),"pon","wt","śr","czw","pt","sob","ndz"))</f>
        <v/>
      </c>
      <c r="E594">
        <f>IF(C594="","",IF(K594=1,IFERROR(IF(INDEX('Dziennik'!$H$4:$H$1200,MATCH(C594,'Dziennik'!$A$4:$A$1200,0))="","(brak planu)",INDEX('Dziennik'!$H$4:$H$1200,MATCH(C594,'Dziennik'!$A$4:$A$1200,0))),"(dzień poza dziennikiem)"),IFERROR(INDEX($G$4:$G$1000,MATCH(INT(C594)&amp;"#"&amp;(K594-1),$L$4:$L$1000,0))&amp;"","")))</f>
        <v/>
      </c>
      <c r="F594" s="84">
        <f>IF(C594="","",IF(K594=1,IFERROR(INDEX('Dziennik'!$I$4:$I$1200,MATCH(C594,'Dziennik'!$A$4:$A$1200,0)),""),IFERROR(INDEX($H$4:$H$1000,MATCH(INT(C594)&amp;"#"&amp;(K594-1),$L$4:$L$1000,0)),"")))</f>
        <v/>
      </c>
      <c r="H594" s="84" t="n"/>
      <c r="K594">
        <f>IF(C594="","",COUNTIF($C$4:C594,C594))</f>
        <v/>
      </c>
      <c r="L594">
        <f>IF(C594="","",INT(C594)&amp;"#"&amp;K594)</f>
        <v/>
      </c>
      <c r="M594">
        <f>IF(C594="","",YEAR(C594)&amp;"-"&amp;TEXT(MONTH(C594),"00"))</f>
        <v/>
      </c>
    </row>
    <row r="595">
      <c r="A595" s="83" t="n"/>
      <c r="C595" s="83" t="n"/>
      <c r="D595">
        <f>IF(C595="","",CHOOSE(WEEKDAY(C595,2),"pon","wt","śr","czw","pt","sob","ndz"))</f>
        <v/>
      </c>
      <c r="E595">
        <f>IF(C595="","",IF(K595=1,IFERROR(IF(INDEX('Dziennik'!$H$4:$H$1200,MATCH(C595,'Dziennik'!$A$4:$A$1200,0))="","(brak planu)",INDEX('Dziennik'!$H$4:$H$1200,MATCH(C595,'Dziennik'!$A$4:$A$1200,0))),"(dzień poza dziennikiem)"),IFERROR(INDEX($G$4:$G$1000,MATCH(INT(C595)&amp;"#"&amp;(K595-1),$L$4:$L$1000,0))&amp;"","")))</f>
        <v/>
      </c>
      <c r="F595" s="84">
        <f>IF(C595="","",IF(K595=1,IFERROR(INDEX('Dziennik'!$I$4:$I$1200,MATCH(C595,'Dziennik'!$A$4:$A$1200,0)),""),IFERROR(INDEX($H$4:$H$1000,MATCH(INT(C595)&amp;"#"&amp;(K595-1),$L$4:$L$1000,0)),"")))</f>
        <v/>
      </c>
      <c r="H595" s="84" t="n"/>
      <c r="K595">
        <f>IF(C595="","",COUNTIF($C$4:C595,C595))</f>
        <v/>
      </c>
      <c r="L595">
        <f>IF(C595="","",INT(C595)&amp;"#"&amp;K595)</f>
        <v/>
      </c>
      <c r="M595">
        <f>IF(C595="","",YEAR(C595)&amp;"-"&amp;TEXT(MONTH(C595),"00"))</f>
        <v/>
      </c>
    </row>
    <row r="596">
      <c r="A596" s="83" t="n"/>
      <c r="C596" s="83" t="n"/>
      <c r="D596">
        <f>IF(C596="","",CHOOSE(WEEKDAY(C596,2),"pon","wt","śr","czw","pt","sob","ndz"))</f>
        <v/>
      </c>
      <c r="E596">
        <f>IF(C596="","",IF(K596=1,IFERROR(IF(INDEX('Dziennik'!$H$4:$H$1200,MATCH(C596,'Dziennik'!$A$4:$A$1200,0))="","(brak planu)",INDEX('Dziennik'!$H$4:$H$1200,MATCH(C596,'Dziennik'!$A$4:$A$1200,0))),"(dzień poza dziennikiem)"),IFERROR(INDEX($G$4:$G$1000,MATCH(INT(C596)&amp;"#"&amp;(K596-1),$L$4:$L$1000,0))&amp;"","")))</f>
        <v/>
      </c>
      <c r="F596" s="84">
        <f>IF(C596="","",IF(K596=1,IFERROR(INDEX('Dziennik'!$I$4:$I$1200,MATCH(C596,'Dziennik'!$A$4:$A$1200,0)),""),IFERROR(INDEX($H$4:$H$1000,MATCH(INT(C596)&amp;"#"&amp;(K596-1),$L$4:$L$1000,0)),"")))</f>
        <v/>
      </c>
      <c r="H596" s="84" t="n"/>
      <c r="K596">
        <f>IF(C596="","",COUNTIF($C$4:C596,C596))</f>
        <v/>
      </c>
      <c r="L596">
        <f>IF(C596="","",INT(C596)&amp;"#"&amp;K596)</f>
        <v/>
      </c>
      <c r="M596">
        <f>IF(C596="","",YEAR(C596)&amp;"-"&amp;TEXT(MONTH(C596),"00"))</f>
        <v/>
      </c>
    </row>
    <row r="597">
      <c r="A597" s="83" t="n"/>
      <c r="C597" s="83" t="n"/>
      <c r="D597">
        <f>IF(C597="","",CHOOSE(WEEKDAY(C597,2),"pon","wt","śr","czw","pt","sob","ndz"))</f>
        <v/>
      </c>
      <c r="E597">
        <f>IF(C597="","",IF(K597=1,IFERROR(IF(INDEX('Dziennik'!$H$4:$H$1200,MATCH(C597,'Dziennik'!$A$4:$A$1200,0))="","(brak planu)",INDEX('Dziennik'!$H$4:$H$1200,MATCH(C597,'Dziennik'!$A$4:$A$1200,0))),"(dzień poza dziennikiem)"),IFERROR(INDEX($G$4:$G$1000,MATCH(INT(C597)&amp;"#"&amp;(K597-1),$L$4:$L$1000,0))&amp;"","")))</f>
        <v/>
      </c>
      <c r="F597" s="84">
        <f>IF(C597="","",IF(K597=1,IFERROR(INDEX('Dziennik'!$I$4:$I$1200,MATCH(C597,'Dziennik'!$A$4:$A$1200,0)),""),IFERROR(INDEX($H$4:$H$1000,MATCH(INT(C597)&amp;"#"&amp;(K597-1),$L$4:$L$1000,0)),"")))</f>
        <v/>
      </c>
      <c r="H597" s="84" t="n"/>
      <c r="K597">
        <f>IF(C597="","",COUNTIF($C$4:C597,C597))</f>
        <v/>
      </c>
      <c r="L597">
        <f>IF(C597="","",INT(C597)&amp;"#"&amp;K597)</f>
        <v/>
      </c>
      <c r="M597">
        <f>IF(C597="","",YEAR(C597)&amp;"-"&amp;TEXT(MONTH(C597),"00"))</f>
        <v/>
      </c>
    </row>
    <row r="598">
      <c r="A598" s="83" t="n"/>
      <c r="C598" s="83" t="n"/>
      <c r="D598">
        <f>IF(C598="","",CHOOSE(WEEKDAY(C598,2),"pon","wt","śr","czw","pt","sob","ndz"))</f>
        <v/>
      </c>
      <c r="E598">
        <f>IF(C598="","",IF(K598=1,IFERROR(IF(INDEX('Dziennik'!$H$4:$H$1200,MATCH(C598,'Dziennik'!$A$4:$A$1200,0))="","(brak planu)",INDEX('Dziennik'!$H$4:$H$1200,MATCH(C598,'Dziennik'!$A$4:$A$1200,0))),"(dzień poza dziennikiem)"),IFERROR(INDEX($G$4:$G$1000,MATCH(INT(C598)&amp;"#"&amp;(K598-1),$L$4:$L$1000,0))&amp;"","")))</f>
        <v/>
      </c>
      <c r="F598" s="84">
        <f>IF(C598="","",IF(K598=1,IFERROR(INDEX('Dziennik'!$I$4:$I$1200,MATCH(C598,'Dziennik'!$A$4:$A$1200,0)),""),IFERROR(INDEX($H$4:$H$1000,MATCH(INT(C598)&amp;"#"&amp;(K598-1),$L$4:$L$1000,0)),"")))</f>
        <v/>
      </c>
      <c r="H598" s="84" t="n"/>
      <c r="K598">
        <f>IF(C598="","",COUNTIF($C$4:C598,C598))</f>
        <v/>
      </c>
      <c r="L598">
        <f>IF(C598="","",INT(C598)&amp;"#"&amp;K598)</f>
        <v/>
      </c>
      <c r="M598">
        <f>IF(C598="","",YEAR(C598)&amp;"-"&amp;TEXT(MONTH(C598),"00"))</f>
        <v/>
      </c>
    </row>
    <row r="599">
      <c r="A599" s="83" t="n"/>
      <c r="C599" s="83" t="n"/>
      <c r="D599">
        <f>IF(C599="","",CHOOSE(WEEKDAY(C599,2),"pon","wt","śr","czw","pt","sob","ndz"))</f>
        <v/>
      </c>
      <c r="E599">
        <f>IF(C599="","",IF(K599=1,IFERROR(IF(INDEX('Dziennik'!$H$4:$H$1200,MATCH(C599,'Dziennik'!$A$4:$A$1200,0))="","(brak planu)",INDEX('Dziennik'!$H$4:$H$1200,MATCH(C599,'Dziennik'!$A$4:$A$1200,0))),"(dzień poza dziennikiem)"),IFERROR(INDEX($G$4:$G$1000,MATCH(INT(C599)&amp;"#"&amp;(K599-1),$L$4:$L$1000,0))&amp;"","")))</f>
        <v/>
      </c>
      <c r="F599" s="84">
        <f>IF(C599="","",IF(K599=1,IFERROR(INDEX('Dziennik'!$I$4:$I$1200,MATCH(C599,'Dziennik'!$A$4:$A$1200,0)),""),IFERROR(INDEX($H$4:$H$1000,MATCH(INT(C599)&amp;"#"&amp;(K599-1),$L$4:$L$1000,0)),"")))</f>
        <v/>
      </c>
      <c r="H599" s="84" t="n"/>
      <c r="K599">
        <f>IF(C599="","",COUNTIF($C$4:C599,C599))</f>
        <v/>
      </c>
      <c r="L599">
        <f>IF(C599="","",INT(C599)&amp;"#"&amp;K599)</f>
        <v/>
      </c>
      <c r="M599">
        <f>IF(C599="","",YEAR(C599)&amp;"-"&amp;TEXT(MONTH(C599),"00"))</f>
        <v/>
      </c>
    </row>
    <row r="600">
      <c r="A600" s="83" t="n"/>
      <c r="C600" s="83" t="n"/>
      <c r="D600">
        <f>IF(C600="","",CHOOSE(WEEKDAY(C600,2),"pon","wt","śr","czw","pt","sob","ndz"))</f>
        <v/>
      </c>
      <c r="E600">
        <f>IF(C600="","",IF(K600=1,IFERROR(IF(INDEX('Dziennik'!$H$4:$H$1200,MATCH(C600,'Dziennik'!$A$4:$A$1200,0))="","(brak planu)",INDEX('Dziennik'!$H$4:$H$1200,MATCH(C600,'Dziennik'!$A$4:$A$1200,0))),"(dzień poza dziennikiem)"),IFERROR(INDEX($G$4:$G$1000,MATCH(INT(C600)&amp;"#"&amp;(K600-1),$L$4:$L$1000,0))&amp;"","")))</f>
        <v/>
      </c>
      <c r="F600" s="84">
        <f>IF(C600="","",IF(K600=1,IFERROR(INDEX('Dziennik'!$I$4:$I$1200,MATCH(C600,'Dziennik'!$A$4:$A$1200,0)),""),IFERROR(INDEX($H$4:$H$1000,MATCH(INT(C600)&amp;"#"&amp;(K600-1),$L$4:$L$1000,0)),"")))</f>
        <v/>
      </c>
      <c r="H600" s="84" t="n"/>
      <c r="K600">
        <f>IF(C600="","",COUNTIF($C$4:C600,C600))</f>
        <v/>
      </c>
      <c r="L600">
        <f>IF(C600="","",INT(C600)&amp;"#"&amp;K600)</f>
        <v/>
      </c>
      <c r="M600">
        <f>IF(C600="","",YEAR(C600)&amp;"-"&amp;TEXT(MONTH(C600),"00"))</f>
        <v/>
      </c>
    </row>
    <row r="601">
      <c r="A601" s="83" t="n"/>
      <c r="C601" s="83" t="n"/>
      <c r="D601">
        <f>IF(C601="","",CHOOSE(WEEKDAY(C601,2),"pon","wt","śr","czw","pt","sob","ndz"))</f>
        <v/>
      </c>
      <c r="E601">
        <f>IF(C601="","",IF(K601=1,IFERROR(IF(INDEX('Dziennik'!$H$4:$H$1200,MATCH(C601,'Dziennik'!$A$4:$A$1200,0))="","(brak planu)",INDEX('Dziennik'!$H$4:$H$1200,MATCH(C601,'Dziennik'!$A$4:$A$1200,0))),"(dzień poza dziennikiem)"),IFERROR(INDEX($G$4:$G$1000,MATCH(INT(C601)&amp;"#"&amp;(K601-1),$L$4:$L$1000,0))&amp;"","")))</f>
        <v/>
      </c>
      <c r="F601" s="84">
        <f>IF(C601="","",IF(K601=1,IFERROR(INDEX('Dziennik'!$I$4:$I$1200,MATCH(C601,'Dziennik'!$A$4:$A$1200,0)),""),IFERROR(INDEX($H$4:$H$1000,MATCH(INT(C601)&amp;"#"&amp;(K601-1),$L$4:$L$1000,0)),"")))</f>
        <v/>
      </c>
      <c r="H601" s="84" t="n"/>
      <c r="K601">
        <f>IF(C601="","",COUNTIF($C$4:C601,C601))</f>
        <v/>
      </c>
      <c r="L601">
        <f>IF(C601="","",INT(C601)&amp;"#"&amp;K601)</f>
        <v/>
      </c>
      <c r="M601">
        <f>IF(C601="","",YEAR(C601)&amp;"-"&amp;TEXT(MONTH(C601),"00"))</f>
        <v/>
      </c>
    </row>
    <row r="602">
      <c r="A602" s="83" t="n"/>
      <c r="C602" s="83" t="n"/>
      <c r="D602">
        <f>IF(C602="","",CHOOSE(WEEKDAY(C602,2),"pon","wt","śr","czw","pt","sob","ndz"))</f>
        <v/>
      </c>
      <c r="E602">
        <f>IF(C602="","",IF(K602=1,IFERROR(IF(INDEX('Dziennik'!$H$4:$H$1200,MATCH(C602,'Dziennik'!$A$4:$A$1200,0))="","(brak planu)",INDEX('Dziennik'!$H$4:$H$1200,MATCH(C602,'Dziennik'!$A$4:$A$1200,0))),"(dzień poza dziennikiem)"),IFERROR(INDEX($G$4:$G$1000,MATCH(INT(C602)&amp;"#"&amp;(K602-1),$L$4:$L$1000,0))&amp;"","")))</f>
        <v/>
      </c>
      <c r="F602" s="84">
        <f>IF(C602="","",IF(K602=1,IFERROR(INDEX('Dziennik'!$I$4:$I$1200,MATCH(C602,'Dziennik'!$A$4:$A$1200,0)),""),IFERROR(INDEX($H$4:$H$1000,MATCH(INT(C602)&amp;"#"&amp;(K602-1),$L$4:$L$1000,0)),"")))</f>
        <v/>
      </c>
      <c r="H602" s="84" t="n"/>
      <c r="K602">
        <f>IF(C602="","",COUNTIF($C$4:C602,C602))</f>
        <v/>
      </c>
      <c r="L602">
        <f>IF(C602="","",INT(C602)&amp;"#"&amp;K602)</f>
        <v/>
      </c>
      <c r="M602">
        <f>IF(C602="","",YEAR(C602)&amp;"-"&amp;TEXT(MONTH(C602),"00"))</f>
        <v/>
      </c>
    </row>
    <row r="603">
      <c r="A603" s="83" t="n"/>
      <c r="C603" s="83" t="n"/>
      <c r="D603">
        <f>IF(C603="","",CHOOSE(WEEKDAY(C603,2),"pon","wt","śr","czw","pt","sob","ndz"))</f>
        <v/>
      </c>
      <c r="E603">
        <f>IF(C603="","",IF(K603=1,IFERROR(IF(INDEX('Dziennik'!$H$4:$H$1200,MATCH(C603,'Dziennik'!$A$4:$A$1200,0))="","(brak planu)",INDEX('Dziennik'!$H$4:$H$1200,MATCH(C603,'Dziennik'!$A$4:$A$1200,0))),"(dzień poza dziennikiem)"),IFERROR(INDEX($G$4:$G$1000,MATCH(INT(C603)&amp;"#"&amp;(K603-1),$L$4:$L$1000,0))&amp;"","")))</f>
        <v/>
      </c>
      <c r="F603" s="84">
        <f>IF(C603="","",IF(K603=1,IFERROR(INDEX('Dziennik'!$I$4:$I$1200,MATCH(C603,'Dziennik'!$A$4:$A$1200,0)),""),IFERROR(INDEX($H$4:$H$1000,MATCH(INT(C603)&amp;"#"&amp;(K603-1),$L$4:$L$1000,0)),"")))</f>
        <v/>
      </c>
      <c r="H603" s="84" t="n"/>
      <c r="K603">
        <f>IF(C603="","",COUNTIF($C$4:C603,C603))</f>
        <v/>
      </c>
      <c r="L603">
        <f>IF(C603="","",INT(C603)&amp;"#"&amp;K603)</f>
        <v/>
      </c>
      <c r="M603">
        <f>IF(C603="","",YEAR(C603)&amp;"-"&amp;TEXT(MONTH(C603),"00"))</f>
        <v/>
      </c>
    </row>
    <row r="604">
      <c r="A604" s="83" t="n"/>
      <c r="C604" s="83" t="n"/>
      <c r="D604">
        <f>IF(C604="","",CHOOSE(WEEKDAY(C604,2),"pon","wt","śr","czw","pt","sob","ndz"))</f>
        <v/>
      </c>
      <c r="E604">
        <f>IF(C604="","",IF(K604=1,IFERROR(IF(INDEX('Dziennik'!$H$4:$H$1200,MATCH(C604,'Dziennik'!$A$4:$A$1200,0))="","(brak planu)",INDEX('Dziennik'!$H$4:$H$1200,MATCH(C604,'Dziennik'!$A$4:$A$1200,0))),"(dzień poza dziennikiem)"),IFERROR(INDEX($G$4:$G$1000,MATCH(INT(C604)&amp;"#"&amp;(K604-1),$L$4:$L$1000,0))&amp;"","")))</f>
        <v/>
      </c>
      <c r="F604" s="84">
        <f>IF(C604="","",IF(K604=1,IFERROR(INDEX('Dziennik'!$I$4:$I$1200,MATCH(C604,'Dziennik'!$A$4:$A$1200,0)),""),IFERROR(INDEX($H$4:$H$1000,MATCH(INT(C604)&amp;"#"&amp;(K604-1),$L$4:$L$1000,0)),"")))</f>
        <v/>
      </c>
      <c r="H604" s="84" t="n"/>
      <c r="K604">
        <f>IF(C604="","",COUNTIF($C$4:C604,C604))</f>
        <v/>
      </c>
      <c r="L604">
        <f>IF(C604="","",INT(C604)&amp;"#"&amp;K604)</f>
        <v/>
      </c>
      <c r="M604">
        <f>IF(C604="","",YEAR(C604)&amp;"-"&amp;TEXT(MONTH(C604),"00"))</f>
        <v/>
      </c>
    </row>
    <row r="605">
      <c r="A605" s="83" t="n"/>
      <c r="C605" s="83" t="n"/>
      <c r="D605">
        <f>IF(C605="","",CHOOSE(WEEKDAY(C605,2),"pon","wt","śr","czw","pt","sob","ndz"))</f>
        <v/>
      </c>
      <c r="E605">
        <f>IF(C605="","",IF(K605=1,IFERROR(IF(INDEX('Dziennik'!$H$4:$H$1200,MATCH(C605,'Dziennik'!$A$4:$A$1200,0))="","(brak planu)",INDEX('Dziennik'!$H$4:$H$1200,MATCH(C605,'Dziennik'!$A$4:$A$1200,0))),"(dzień poza dziennikiem)"),IFERROR(INDEX($G$4:$G$1000,MATCH(INT(C605)&amp;"#"&amp;(K605-1),$L$4:$L$1000,0))&amp;"","")))</f>
        <v/>
      </c>
      <c r="F605" s="84">
        <f>IF(C605="","",IF(K605=1,IFERROR(INDEX('Dziennik'!$I$4:$I$1200,MATCH(C605,'Dziennik'!$A$4:$A$1200,0)),""),IFERROR(INDEX($H$4:$H$1000,MATCH(INT(C605)&amp;"#"&amp;(K605-1),$L$4:$L$1000,0)),"")))</f>
        <v/>
      </c>
      <c r="H605" s="84" t="n"/>
      <c r="K605">
        <f>IF(C605="","",COUNTIF($C$4:C605,C605))</f>
        <v/>
      </c>
      <c r="L605">
        <f>IF(C605="","",INT(C605)&amp;"#"&amp;K605)</f>
        <v/>
      </c>
      <c r="M605">
        <f>IF(C605="","",YEAR(C605)&amp;"-"&amp;TEXT(MONTH(C605),"00"))</f>
        <v/>
      </c>
    </row>
    <row r="606">
      <c r="A606" s="83" t="n"/>
      <c r="C606" s="83" t="n"/>
      <c r="D606">
        <f>IF(C606="","",CHOOSE(WEEKDAY(C606,2),"pon","wt","śr","czw","pt","sob","ndz"))</f>
        <v/>
      </c>
      <c r="E606">
        <f>IF(C606="","",IF(K606=1,IFERROR(IF(INDEX('Dziennik'!$H$4:$H$1200,MATCH(C606,'Dziennik'!$A$4:$A$1200,0))="","(brak planu)",INDEX('Dziennik'!$H$4:$H$1200,MATCH(C606,'Dziennik'!$A$4:$A$1200,0))),"(dzień poza dziennikiem)"),IFERROR(INDEX($G$4:$G$1000,MATCH(INT(C606)&amp;"#"&amp;(K606-1),$L$4:$L$1000,0))&amp;"","")))</f>
        <v/>
      </c>
      <c r="F606" s="84">
        <f>IF(C606="","",IF(K606=1,IFERROR(INDEX('Dziennik'!$I$4:$I$1200,MATCH(C606,'Dziennik'!$A$4:$A$1200,0)),""),IFERROR(INDEX($H$4:$H$1000,MATCH(INT(C606)&amp;"#"&amp;(K606-1),$L$4:$L$1000,0)),"")))</f>
        <v/>
      </c>
      <c r="H606" s="84" t="n"/>
      <c r="K606">
        <f>IF(C606="","",COUNTIF($C$4:C606,C606))</f>
        <v/>
      </c>
      <c r="L606">
        <f>IF(C606="","",INT(C606)&amp;"#"&amp;K606)</f>
        <v/>
      </c>
      <c r="M606">
        <f>IF(C606="","",YEAR(C606)&amp;"-"&amp;TEXT(MONTH(C606),"00"))</f>
        <v/>
      </c>
    </row>
    <row r="607">
      <c r="A607" s="83" t="n"/>
      <c r="C607" s="83" t="n"/>
      <c r="D607">
        <f>IF(C607="","",CHOOSE(WEEKDAY(C607,2),"pon","wt","śr","czw","pt","sob","ndz"))</f>
        <v/>
      </c>
      <c r="E607">
        <f>IF(C607="","",IF(K607=1,IFERROR(IF(INDEX('Dziennik'!$H$4:$H$1200,MATCH(C607,'Dziennik'!$A$4:$A$1200,0))="","(brak planu)",INDEX('Dziennik'!$H$4:$H$1200,MATCH(C607,'Dziennik'!$A$4:$A$1200,0))),"(dzień poza dziennikiem)"),IFERROR(INDEX($G$4:$G$1000,MATCH(INT(C607)&amp;"#"&amp;(K607-1),$L$4:$L$1000,0))&amp;"","")))</f>
        <v/>
      </c>
      <c r="F607" s="84">
        <f>IF(C607="","",IF(K607=1,IFERROR(INDEX('Dziennik'!$I$4:$I$1200,MATCH(C607,'Dziennik'!$A$4:$A$1200,0)),""),IFERROR(INDEX($H$4:$H$1000,MATCH(INT(C607)&amp;"#"&amp;(K607-1),$L$4:$L$1000,0)),"")))</f>
        <v/>
      </c>
      <c r="H607" s="84" t="n"/>
      <c r="K607">
        <f>IF(C607="","",COUNTIF($C$4:C607,C607))</f>
        <v/>
      </c>
      <c r="L607">
        <f>IF(C607="","",INT(C607)&amp;"#"&amp;K607)</f>
        <v/>
      </c>
      <c r="M607">
        <f>IF(C607="","",YEAR(C607)&amp;"-"&amp;TEXT(MONTH(C607),"00"))</f>
        <v/>
      </c>
    </row>
    <row r="608">
      <c r="A608" s="83" t="n"/>
      <c r="C608" s="83" t="n"/>
      <c r="D608">
        <f>IF(C608="","",CHOOSE(WEEKDAY(C608,2),"pon","wt","śr","czw","pt","sob","ndz"))</f>
        <v/>
      </c>
      <c r="E608">
        <f>IF(C608="","",IF(K608=1,IFERROR(IF(INDEX('Dziennik'!$H$4:$H$1200,MATCH(C608,'Dziennik'!$A$4:$A$1200,0))="","(brak planu)",INDEX('Dziennik'!$H$4:$H$1200,MATCH(C608,'Dziennik'!$A$4:$A$1200,0))),"(dzień poza dziennikiem)"),IFERROR(INDEX($G$4:$G$1000,MATCH(INT(C608)&amp;"#"&amp;(K608-1),$L$4:$L$1000,0))&amp;"","")))</f>
        <v/>
      </c>
      <c r="F608" s="84">
        <f>IF(C608="","",IF(K608=1,IFERROR(INDEX('Dziennik'!$I$4:$I$1200,MATCH(C608,'Dziennik'!$A$4:$A$1200,0)),""),IFERROR(INDEX($H$4:$H$1000,MATCH(INT(C608)&amp;"#"&amp;(K608-1),$L$4:$L$1000,0)),"")))</f>
        <v/>
      </c>
      <c r="H608" s="84" t="n"/>
      <c r="K608">
        <f>IF(C608="","",COUNTIF($C$4:C608,C608))</f>
        <v/>
      </c>
      <c r="L608">
        <f>IF(C608="","",INT(C608)&amp;"#"&amp;K608)</f>
        <v/>
      </c>
      <c r="M608">
        <f>IF(C608="","",YEAR(C608)&amp;"-"&amp;TEXT(MONTH(C608),"00"))</f>
        <v/>
      </c>
    </row>
    <row r="609">
      <c r="A609" s="83" t="n"/>
      <c r="C609" s="83" t="n"/>
      <c r="D609">
        <f>IF(C609="","",CHOOSE(WEEKDAY(C609,2),"pon","wt","śr","czw","pt","sob","ndz"))</f>
        <v/>
      </c>
      <c r="E609">
        <f>IF(C609="","",IF(K609=1,IFERROR(IF(INDEX('Dziennik'!$H$4:$H$1200,MATCH(C609,'Dziennik'!$A$4:$A$1200,0))="","(brak planu)",INDEX('Dziennik'!$H$4:$H$1200,MATCH(C609,'Dziennik'!$A$4:$A$1200,0))),"(dzień poza dziennikiem)"),IFERROR(INDEX($G$4:$G$1000,MATCH(INT(C609)&amp;"#"&amp;(K609-1),$L$4:$L$1000,0))&amp;"","")))</f>
        <v/>
      </c>
      <c r="F609" s="84">
        <f>IF(C609="","",IF(K609=1,IFERROR(INDEX('Dziennik'!$I$4:$I$1200,MATCH(C609,'Dziennik'!$A$4:$A$1200,0)),""),IFERROR(INDEX($H$4:$H$1000,MATCH(INT(C609)&amp;"#"&amp;(K609-1),$L$4:$L$1000,0)),"")))</f>
        <v/>
      </c>
      <c r="H609" s="84" t="n"/>
      <c r="K609">
        <f>IF(C609="","",COUNTIF($C$4:C609,C609))</f>
        <v/>
      </c>
      <c r="L609">
        <f>IF(C609="","",INT(C609)&amp;"#"&amp;K609)</f>
        <v/>
      </c>
      <c r="M609">
        <f>IF(C609="","",YEAR(C609)&amp;"-"&amp;TEXT(MONTH(C609),"00"))</f>
        <v/>
      </c>
    </row>
    <row r="610">
      <c r="A610" s="83" t="n"/>
      <c r="C610" s="83" t="n"/>
      <c r="D610">
        <f>IF(C610="","",CHOOSE(WEEKDAY(C610,2),"pon","wt","śr","czw","pt","sob","ndz"))</f>
        <v/>
      </c>
      <c r="E610">
        <f>IF(C610="","",IF(K610=1,IFERROR(IF(INDEX('Dziennik'!$H$4:$H$1200,MATCH(C610,'Dziennik'!$A$4:$A$1200,0))="","(brak planu)",INDEX('Dziennik'!$H$4:$H$1200,MATCH(C610,'Dziennik'!$A$4:$A$1200,0))),"(dzień poza dziennikiem)"),IFERROR(INDEX($G$4:$G$1000,MATCH(INT(C610)&amp;"#"&amp;(K610-1),$L$4:$L$1000,0))&amp;"","")))</f>
        <v/>
      </c>
      <c r="F610" s="84">
        <f>IF(C610="","",IF(K610=1,IFERROR(INDEX('Dziennik'!$I$4:$I$1200,MATCH(C610,'Dziennik'!$A$4:$A$1200,0)),""),IFERROR(INDEX($H$4:$H$1000,MATCH(INT(C610)&amp;"#"&amp;(K610-1),$L$4:$L$1000,0)),"")))</f>
        <v/>
      </c>
      <c r="H610" s="84" t="n"/>
      <c r="K610">
        <f>IF(C610="","",COUNTIF($C$4:C610,C610))</f>
        <v/>
      </c>
      <c r="L610">
        <f>IF(C610="","",INT(C610)&amp;"#"&amp;K610)</f>
        <v/>
      </c>
      <c r="M610">
        <f>IF(C610="","",YEAR(C610)&amp;"-"&amp;TEXT(MONTH(C610),"00"))</f>
        <v/>
      </c>
    </row>
    <row r="611">
      <c r="A611" s="83" t="n"/>
      <c r="C611" s="83" t="n"/>
      <c r="D611">
        <f>IF(C611="","",CHOOSE(WEEKDAY(C611,2),"pon","wt","śr","czw","pt","sob","ndz"))</f>
        <v/>
      </c>
      <c r="E611">
        <f>IF(C611="","",IF(K611=1,IFERROR(IF(INDEX('Dziennik'!$H$4:$H$1200,MATCH(C611,'Dziennik'!$A$4:$A$1200,0))="","(brak planu)",INDEX('Dziennik'!$H$4:$H$1200,MATCH(C611,'Dziennik'!$A$4:$A$1200,0))),"(dzień poza dziennikiem)"),IFERROR(INDEX($G$4:$G$1000,MATCH(INT(C611)&amp;"#"&amp;(K611-1),$L$4:$L$1000,0))&amp;"","")))</f>
        <v/>
      </c>
      <c r="F611" s="84">
        <f>IF(C611="","",IF(K611=1,IFERROR(INDEX('Dziennik'!$I$4:$I$1200,MATCH(C611,'Dziennik'!$A$4:$A$1200,0)),""),IFERROR(INDEX($H$4:$H$1000,MATCH(INT(C611)&amp;"#"&amp;(K611-1),$L$4:$L$1000,0)),"")))</f>
        <v/>
      </c>
      <c r="H611" s="84" t="n"/>
      <c r="K611">
        <f>IF(C611="","",COUNTIF($C$4:C611,C611))</f>
        <v/>
      </c>
      <c r="L611">
        <f>IF(C611="","",INT(C611)&amp;"#"&amp;K611)</f>
        <v/>
      </c>
      <c r="M611">
        <f>IF(C611="","",YEAR(C611)&amp;"-"&amp;TEXT(MONTH(C611),"00"))</f>
        <v/>
      </c>
    </row>
    <row r="612">
      <c r="A612" s="83" t="n"/>
      <c r="C612" s="83" t="n"/>
      <c r="D612">
        <f>IF(C612="","",CHOOSE(WEEKDAY(C612,2),"pon","wt","śr","czw","pt","sob","ndz"))</f>
        <v/>
      </c>
      <c r="E612">
        <f>IF(C612="","",IF(K612=1,IFERROR(IF(INDEX('Dziennik'!$H$4:$H$1200,MATCH(C612,'Dziennik'!$A$4:$A$1200,0))="","(brak planu)",INDEX('Dziennik'!$H$4:$H$1200,MATCH(C612,'Dziennik'!$A$4:$A$1200,0))),"(dzień poza dziennikiem)"),IFERROR(INDEX($G$4:$G$1000,MATCH(INT(C612)&amp;"#"&amp;(K612-1),$L$4:$L$1000,0))&amp;"","")))</f>
        <v/>
      </c>
      <c r="F612" s="84">
        <f>IF(C612="","",IF(K612=1,IFERROR(INDEX('Dziennik'!$I$4:$I$1200,MATCH(C612,'Dziennik'!$A$4:$A$1200,0)),""),IFERROR(INDEX($H$4:$H$1000,MATCH(INT(C612)&amp;"#"&amp;(K612-1),$L$4:$L$1000,0)),"")))</f>
        <v/>
      </c>
      <c r="H612" s="84" t="n"/>
      <c r="K612">
        <f>IF(C612="","",COUNTIF($C$4:C612,C612))</f>
        <v/>
      </c>
      <c r="L612">
        <f>IF(C612="","",INT(C612)&amp;"#"&amp;K612)</f>
        <v/>
      </c>
      <c r="M612">
        <f>IF(C612="","",YEAR(C612)&amp;"-"&amp;TEXT(MONTH(C612),"00"))</f>
        <v/>
      </c>
    </row>
    <row r="613">
      <c r="A613" s="83" t="n"/>
      <c r="C613" s="83" t="n"/>
      <c r="D613">
        <f>IF(C613="","",CHOOSE(WEEKDAY(C613,2),"pon","wt","śr","czw","pt","sob","ndz"))</f>
        <v/>
      </c>
      <c r="E613">
        <f>IF(C613="","",IF(K613=1,IFERROR(IF(INDEX('Dziennik'!$H$4:$H$1200,MATCH(C613,'Dziennik'!$A$4:$A$1200,0))="","(brak planu)",INDEX('Dziennik'!$H$4:$H$1200,MATCH(C613,'Dziennik'!$A$4:$A$1200,0))),"(dzień poza dziennikiem)"),IFERROR(INDEX($G$4:$G$1000,MATCH(INT(C613)&amp;"#"&amp;(K613-1),$L$4:$L$1000,0))&amp;"","")))</f>
        <v/>
      </c>
      <c r="F613" s="84">
        <f>IF(C613="","",IF(K613=1,IFERROR(INDEX('Dziennik'!$I$4:$I$1200,MATCH(C613,'Dziennik'!$A$4:$A$1200,0)),""),IFERROR(INDEX($H$4:$H$1000,MATCH(INT(C613)&amp;"#"&amp;(K613-1),$L$4:$L$1000,0)),"")))</f>
        <v/>
      </c>
      <c r="H613" s="84" t="n"/>
      <c r="K613">
        <f>IF(C613="","",COUNTIF($C$4:C613,C613))</f>
        <v/>
      </c>
      <c r="L613">
        <f>IF(C613="","",INT(C613)&amp;"#"&amp;K613)</f>
        <v/>
      </c>
      <c r="M613">
        <f>IF(C613="","",YEAR(C613)&amp;"-"&amp;TEXT(MONTH(C613),"00"))</f>
        <v/>
      </c>
    </row>
    <row r="614">
      <c r="A614" s="83" t="n"/>
      <c r="C614" s="83" t="n"/>
      <c r="D614">
        <f>IF(C614="","",CHOOSE(WEEKDAY(C614,2),"pon","wt","śr","czw","pt","sob","ndz"))</f>
        <v/>
      </c>
      <c r="E614">
        <f>IF(C614="","",IF(K614=1,IFERROR(IF(INDEX('Dziennik'!$H$4:$H$1200,MATCH(C614,'Dziennik'!$A$4:$A$1200,0))="","(brak planu)",INDEX('Dziennik'!$H$4:$H$1200,MATCH(C614,'Dziennik'!$A$4:$A$1200,0))),"(dzień poza dziennikiem)"),IFERROR(INDEX($G$4:$G$1000,MATCH(INT(C614)&amp;"#"&amp;(K614-1),$L$4:$L$1000,0))&amp;"","")))</f>
        <v/>
      </c>
      <c r="F614" s="84">
        <f>IF(C614="","",IF(K614=1,IFERROR(INDEX('Dziennik'!$I$4:$I$1200,MATCH(C614,'Dziennik'!$A$4:$A$1200,0)),""),IFERROR(INDEX($H$4:$H$1000,MATCH(INT(C614)&amp;"#"&amp;(K614-1),$L$4:$L$1000,0)),"")))</f>
        <v/>
      </c>
      <c r="H614" s="84" t="n"/>
      <c r="K614">
        <f>IF(C614="","",COUNTIF($C$4:C614,C614))</f>
        <v/>
      </c>
      <c r="L614">
        <f>IF(C614="","",INT(C614)&amp;"#"&amp;K614)</f>
        <v/>
      </c>
      <c r="M614">
        <f>IF(C614="","",YEAR(C614)&amp;"-"&amp;TEXT(MONTH(C614),"00"))</f>
        <v/>
      </c>
    </row>
    <row r="615">
      <c r="A615" s="83" t="n"/>
      <c r="C615" s="83" t="n"/>
      <c r="D615">
        <f>IF(C615="","",CHOOSE(WEEKDAY(C615,2),"pon","wt","śr","czw","pt","sob","ndz"))</f>
        <v/>
      </c>
      <c r="E615">
        <f>IF(C615="","",IF(K615=1,IFERROR(IF(INDEX('Dziennik'!$H$4:$H$1200,MATCH(C615,'Dziennik'!$A$4:$A$1200,0))="","(brak planu)",INDEX('Dziennik'!$H$4:$H$1200,MATCH(C615,'Dziennik'!$A$4:$A$1200,0))),"(dzień poza dziennikiem)"),IFERROR(INDEX($G$4:$G$1000,MATCH(INT(C615)&amp;"#"&amp;(K615-1),$L$4:$L$1000,0))&amp;"","")))</f>
        <v/>
      </c>
      <c r="F615" s="84">
        <f>IF(C615="","",IF(K615=1,IFERROR(INDEX('Dziennik'!$I$4:$I$1200,MATCH(C615,'Dziennik'!$A$4:$A$1200,0)),""),IFERROR(INDEX($H$4:$H$1000,MATCH(INT(C615)&amp;"#"&amp;(K615-1),$L$4:$L$1000,0)),"")))</f>
        <v/>
      </c>
      <c r="H615" s="84" t="n"/>
      <c r="K615">
        <f>IF(C615="","",COUNTIF($C$4:C615,C615))</f>
        <v/>
      </c>
      <c r="L615">
        <f>IF(C615="","",INT(C615)&amp;"#"&amp;K615)</f>
        <v/>
      </c>
      <c r="M615">
        <f>IF(C615="","",YEAR(C615)&amp;"-"&amp;TEXT(MONTH(C615),"00"))</f>
        <v/>
      </c>
    </row>
    <row r="616">
      <c r="A616" s="83" t="n"/>
      <c r="C616" s="83" t="n"/>
      <c r="D616">
        <f>IF(C616="","",CHOOSE(WEEKDAY(C616,2),"pon","wt","śr","czw","pt","sob","ndz"))</f>
        <v/>
      </c>
      <c r="E616">
        <f>IF(C616="","",IF(K616=1,IFERROR(IF(INDEX('Dziennik'!$H$4:$H$1200,MATCH(C616,'Dziennik'!$A$4:$A$1200,0))="","(brak planu)",INDEX('Dziennik'!$H$4:$H$1200,MATCH(C616,'Dziennik'!$A$4:$A$1200,0))),"(dzień poza dziennikiem)"),IFERROR(INDEX($G$4:$G$1000,MATCH(INT(C616)&amp;"#"&amp;(K616-1),$L$4:$L$1000,0))&amp;"","")))</f>
        <v/>
      </c>
      <c r="F616" s="84">
        <f>IF(C616="","",IF(K616=1,IFERROR(INDEX('Dziennik'!$I$4:$I$1200,MATCH(C616,'Dziennik'!$A$4:$A$1200,0)),""),IFERROR(INDEX($H$4:$H$1000,MATCH(INT(C616)&amp;"#"&amp;(K616-1),$L$4:$L$1000,0)),"")))</f>
        <v/>
      </c>
      <c r="H616" s="84" t="n"/>
      <c r="K616">
        <f>IF(C616="","",COUNTIF($C$4:C616,C616))</f>
        <v/>
      </c>
      <c r="L616">
        <f>IF(C616="","",INT(C616)&amp;"#"&amp;K616)</f>
        <v/>
      </c>
      <c r="M616">
        <f>IF(C616="","",YEAR(C616)&amp;"-"&amp;TEXT(MONTH(C616),"00"))</f>
        <v/>
      </c>
    </row>
    <row r="617">
      <c r="A617" s="83" t="n"/>
      <c r="C617" s="83" t="n"/>
      <c r="D617">
        <f>IF(C617="","",CHOOSE(WEEKDAY(C617,2),"pon","wt","śr","czw","pt","sob","ndz"))</f>
        <v/>
      </c>
      <c r="E617">
        <f>IF(C617="","",IF(K617=1,IFERROR(IF(INDEX('Dziennik'!$H$4:$H$1200,MATCH(C617,'Dziennik'!$A$4:$A$1200,0))="","(brak planu)",INDEX('Dziennik'!$H$4:$H$1200,MATCH(C617,'Dziennik'!$A$4:$A$1200,0))),"(dzień poza dziennikiem)"),IFERROR(INDEX($G$4:$G$1000,MATCH(INT(C617)&amp;"#"&amp;(K617-1),$L$4:$L$1000,0))&amp;"","")))</f>
        <v/>
      </c>
      <c r="F617" s="84">
        <f>IF(C617="","",IF(K617=1,IFERROR(INDEX('Dziennik'!$I$4:$I$1200,MATCH(C617,'Dziennik'!$A$4:$A$1200,0)),""),IFERROR(INDEX($H$4:$H$1000,MATCH(INT(C617)&amp;"#"&amp;(K617-1),$L$4:$L$1000,0)),"")))</f>
        <v/>
      </c>
      <c r="H617" s="84" t="n"/>
      <c r="K617">
        <f>IF(C617="","",COUNTIF($C$4:C617,C617))</f>
        <v/>
      </c>
      <c r="L617">
        <f>IF(C617="","",INT(C617)&amp;"#"&amp;K617)</f>
        <v/>
      </c>
      <c r="M617">
        <f>IF(C617="","",YEAR(C617)&amp;"-"&amp;TEXT(MONTH(C617),"00"))</f>
        <v/>
      </c>
    </row>
    <row r="618">
      <c r="A618" s="83" t="n"/>
      <c r="C618" s="83" t="n"/>
      <c r="D618">
        <f>IF(C618="","",CHOOSE(WEEKDAY(C618,2),"pon","wt","śr","czw","pt","sob","ndz"))</f>
        <v/>
      </c>
      <c r="E618">
        <f>IF(C618="","",IF(K618=1,IFERROR(IF(INDEX('Dziennik'!$H$4:$H$1200,MATCH(C618,'Dziennik'!$A$4:$A$1200,0))="","(brak planu)",INDEX('Dziennik'!$H$4:$H$1200,MATCH(C618,'Dziennik'!$A$4:$A$1200,0))),"(dzień poza dziennikiem)"),IFERROR(INDEX($G$4:$G$1000,MATCH(INT(C618)&amp;"#"&amp;(K618-1),$L$4:$L$1000,0))&amp;"","")))</f>
        <v/>
      </c>
      <c r="F618" s="84">
        <f>IF(C618="","",IF(K618=1,IFERROR(INDEX('Dziennik'!$I$4:$I$1200,MATCH(C618,'Dziennik'!$A$4:$A$1200,0)),""),IFERROR(INDEX($H$4:$H$1000,MATCH(INT(C618)&amp;"#"&amp;(K618-1),$L$4:$L$1000,0)),"")))</f>
        <v/>
      </c>
      <c r="H618" s="84" t="n"/>
      <c r="K618">
        <f>IF(C618="","",COUNTIF($C$4:C618,C618))</f>
        <v/>
      </c>
      <c r="L618">
        <f>IF(C618="","",INT(C618)&amp;"#"&amp;K618)</f>
        <v/>
      </c>
      <c r="M618">
        <f>IF(C618="","",YEAR(C618)&amp;"-"&amp;TEXT(MONTH(C618),"00"))</f>
        <v/>
      </c>
    </row>
    <row r="619">
      <c r="A619" s="83" t="n"/>
      <c r="C619" s="83" t="n"/>
      <c r="D619">
        <f>IF(C619="","",CHOOSE(WEEKDAY(C619,2),"pon","wt","śr","czw","pt","sob","ndz"))</f>
        <v/>
      </c>
      <c r="E619">
        <f>IF(C619="","",IF(K619=1,IFERROR(IF(INDEX('Dziennik'!$H$4:$H$1200,MATCH(C619,'Dziennik'!$A$4:$A$1200,0))="","(brak planu)",INDEX('Dziennik'!$H$4:$H$1200,MATCH(C619,'Dziennik'!$A$4:$A$1200,0))),"(dzień poza dziennikiem)"),IFERROR(INDEX($G$4:$G$1000,MATCH(INT(C619)&amp;"#"&amp;(K619-1),$L$4:$L$1000,0))&amp;"","")))</f>
        <v/>
      </c>
      <c r="F619" s="84">
        <f>IF(C619="","",IF(K619=1,IFERROR(INDEX('Dziennik'!$I$4:$I$1200,MATCH(C619,'Dziennik'!$A$4:$A$1200,0)),""),IFERROR(INDEX($H$4:$H$1000,MATCH(INT(C619)&amp;"#"&amp;(K619-1),$L$4:$L$1000,0)),"")))</f>
        <v/>
      </c>
      <c r="H619" s="84" t="n"/>
      <c r="K619">
        <f>IF(C619="","",COUNTIF($C$4:C619,C619))</f>
        <v/>
      </c>
      <c r="L619">
        <f>IF(C619="","",INT(C619)&amp;"#"&amp;K619)</f>
        <v/>
      </c>
      <c r="M619">
        <f>IF(C619="","",YEAR(C619)&amp;"-"&amp;TEXT(MONTH(C619),"00"))</f>
        <v/>
      </c>
    </row>
    <row r="620">
      <c r="A620" s="83" t="n"/>
      <c r="C620" s="83" t="n"/>
      <c r="D620">
        <f>IF(C620="","",CHOOSE(WEEKDAY(C620,2),"pon","wt","śr","czw","pt","sob","ndz"))</f>
        <v/>
      </c>
      <c r="E620">
        <f>IF(C620="","",IF(K620=1,IFERROR(IF(INDEX('Dziennik'!$H$4:$H$1200,MATCH(C620,'Dziennik'!$A$4:$A$1200,0))="","(brak planu)",INDEX('Dziennik'!$H$4:$H$1200,MATCH(C620,'Dziennik'!$A$4:$A$1200,0))),"(dzień poza dziennikiem)"),IFERROR(INDEX($G$4:$G$1000,MATCH(INT(C620)&amp;"#"&amp;(K620-1),$L$4:$L$1000,0))&amp;"","")))</f>
        <v/>
      </c>
      <c r="F620" s="84">
        <f>IF(C620="","",IF(K620=1,IFERROR(INDEX('Dziennik'!$I$4:$I$1200,MATCH(C620,'Dziennik'!$A$4:$A$1200,0)),""),IFERROR(INDEX($H$4:$H$1000,MATCH(INT(C620)&amp;"#"&amp;(K620-1),$L$4:$L$1000,0)),"")))</f>
        <v/>
      </c>
      <c r="H620" s="84" t="n"/>
      <c r="K620">
        <f>IF(C620="","",COUNTIF($C$4:C620,C620))</f>
        <v/>
      </c>
      <c r="L620">
        <f>IF(C620="","",INT(C620)&amp;"#"&amp;K620)</f>
        <v/>
      </c>
      <c r="M620">
        <f>IF(C620="","",YEAR(C620)&amp;"-"&amp;TEXT(MONTH(C620),"00"))</f>
        <v/>
      </c>
    </row>
    <row r="621">
      <c r="A621" s="83" t="n"/>
      <c r="C621" s="83" t="n"/>
      <c r="D621">
        <f>IF(C621="","",CHOOSE(WEEKDAY(C621,2),"pon","wt","śr","czw","pt","sob","ndz"))</f>
        <v/>
      </c>
      <c r="E621">
        <f>IF(C621="","",IF(K621=1,IFERROR(IF(INDEX('Dziennik'!$H$4:$H$1200,MATCH(C621,'Dziennik'!$A$4:$A$1200,0))="","(brak planu)",INDEX('Dziennik'!$H$4:$H$1200,MATCH(C621,'Dziennik'!$A$4:$A$1200,0))),"(dzień poza dziennikiem)"),IFERROR(INDEX($G$4:$G$1000,MATCH(INT(C621)&amp;"#"&amp;(K621-1),$L$4:$L$1000,0))&amp;"","")))</f>
        <v/>
      </c>
      <c r="F621" s="84">
        <f>IF(C621="","",IF(K621=1,IFERROR(INDEX('Dziennik'!$I$4:$I$1200,MATCH(C621,'Dziennik'!$A$4:$A$1200,0)),""),IFERROR(INDEX($H$4:$H$1000,MATCH(INT(C621)&amp;"#"&amp;(K621-1),$L$4:$L$1000,0)),"")))</f>
        <v/>
      </c>
      <c r="H621" s="84" t="n"/>
      <c r="K621">
        <f>IF(C621="","",COUNTIF($C$4:C621,C621))</f>
        <v/>
      </c>
      <c r="L621">
        <f>IF(C621="","",INT(C621)&amp;"#"&amp;K621)</f>
        <v/>
      </c>
      <c r="M621">
        <f>IF(C621="","",YEAR(C621)&amp;"-"&amp;TEXT(MONTH(C621),"00"))</f>
        <v/>
      </c>
    </row>
    <row r="622">
      <c r="A622" s="83" t="n"/>
      <c r="C622" s="83" t="n"/>
      <c r="D622">
        <f>IF(C622="","",CHOOSE(WEEKDAY(C622,2),"pon","wt","śr","czw","pt","sob","ndz"))</f>
        <v/>
      </c>
      <c r="E622">
        <f>IF(C622="","",IF(K622=1,IFERROR(IF(INDEX('Dziennik'!$H$4:$H$1200,MATCH(C622,'Dziennik'!$A$4:$A$1200,0))="","(brak planu)",INDEX('Dziennik'!$H$4:$H$1200,MATCH(C622,'Dziennik'!$A$4:$A$1200,0))),"(dzień poza dziennikiem)"),IFERROR(INDEX($G$4:$G$1000,MATCH(INT(C622)&amp;"#"&amp;(K622-1),$L$4:$L$1000,0))&amp;"","")))</f>
        <v/>
      </c>
      <c r="F622" s="84">
        <f>IF(C622="","",IF(K622=1,IFERROR(INDEX('Dziennik'!$I$4:$I$1200,MATCH(C622,'Dziennik'!$A$4:$A$1200,0)),""),IFERROR(INDEX($H$4:$H$1000,MATCH(INT(C622)&amp;"#"&amp;(K622-1),$L$4:$L$1000,0)),"")))</f>
        <v/>
      </c>
      <c r="H622" s="84" t="n"/>
      <c r="K622">
        <f>IF(C622="","",COUNTIF($C$4:C622,C622))</f>
        <v/>
      </c>
      <c r="L622">
        <f>IF(C622="","",INT(C622)&amp;"#"&amp;K622)</f>
        <v/>
      </c>
      <c r="M622">
        <f>IF(C622="","",YEAR(C622)&amp;"-"&amp;TEXT(MONTH(C622),"00"))</f>
        <v/>
      </c>
    </row>
    <row r="623">
      <c r="A623" s="83" t="n"/>
      <c r="C623" s="83" t="n"/>
      <c r="D623">
        <f>IF(C623="","",CHOOSE(WEEKDAY(C623,2),"pon","wt","śr","czw","pt","sob","ndz"))</f>
        <v/>
      </c>
      <c r="E623">
        <f>IF(C623="","",IF(K623=1,IFERROR(IF(INDEX('Dziennik'!$H$4:$H$1200,MATCH(C623,'Dziennik'!$A$4:$A$1200,0))="","(brak planu)",INDEX('Dziennik'!$H$4:$H$1200,MATCH(C623,'Dziennik'!$A$4:$A$1200,0))),"(dzień poza dziennikiem)"),IFERROR(INDEX($G$4:$G$1000,MATCH(INT(C623)&amp;"#"&amp;(K623-1),$L$4:$L$1000,0))&amp;"","")))</f>
        <v/>
      </c>
      <c r="F623" s="84">
        <f>IF(C623="","",IF(K623=1,IFERROR(INDEX('Dziennik'!$I$4:$I$1200,MATCH(C623,'Dziennik'!$A$4:$A$1200,0)),""),IFERROR(INDEX($H$4:$H$1000,MATCH(INT(C623)&amp;"#"&amp;(K623-1),$L$4:$L$1000,0)),"")))</f>
        <v/>
      </c>
      <c r="H623" s="84" t="n"/>
      <c r="K623">
        <f>IF(C623="","",COUNTIF($C$4:C623,C623))</f>
        <v/>
      </c>
      <c r="L623">
        <f>IF(C623="","",INT(C623)&amp;"#"&amp;K623)</f>
        <v/>
      </c>
      <c r="M623">
        <f>IF(C623="","",YEAR(C623)&amp;"-"&amp;TEXT(MONTH(C623),"00"))</f>
        <v/>
      </c>
    </row>
    <row r="624">
      <c r="A624" s="83" t="n"/>
      <c r="C624" s="83" t="n"/>
      <c r="D624">
        <f>IF(C624="","",CHOOSE(WEEKDAY(C624,2),"pon","wt","śr","czw","pt","sob","ndz"))</f>
        <v/>
      </c>
      <c r="E624">
        <f>IF(C624="","",IF(K624=1,IFERROR(IF(INDEX('Dziennik'!$H$4:$H$1200,MATCH(C624,'Dziennik'!$A$4:$A$1200,0))="","(brak planu)",INDEX('Dziennik'!$H$4:$H$1200,MATCH(C624,'Dziennik'!$A$4:$A$1200,0))),"(dzień poza dziennikiem)"),IFERROR(INDEX($G$4:$G$1000,MATCH(INT(C624)&amp;"#"&amp;(K624-1),$L$4:$L$1000,0))&amp;"","")))</f>
        <v/>
      </c>
      <c r="F624" s="84">
        <f>IF(C624="","",IF(K624=1,IFERROR(INDEX('Dziennik'!$I$4:$I$1200,MATCH(C624,'Dziennik'!$A$4:$A$1200,0)),""),IFERROR(INDEX($H$4:$H$1000,MATCH(INT(C624)&amp;"#"&amp;(K624-1),$L$4:$L$1000,0)),"")))</f>
        <v/>
      </c>
      <c r="H624" s="84" t="n"/>
      <c r="K624">
        <f>IF(C624="","",COUNTIF($C$4:C624,C624))</f>
        <v/>
      </c>
      <c r="L624">
        <f>IF(C624="","",INT(C624)&amp;"#"&amp;K624)</f>
        <v/>
      </c>
      <c r="M624">
        <f>IF(C624="","",YEAR(C624)&amp;"-"&amp;TEXT(MONTH(C624),"00"))</f>
        <v/>
      </c>
    </row>
    <row r="625">
      <c r="A625" s="83" t="n"/>
      <c r="C625" s="83" t="n"/>
      <c r="D625">
        <f>IF(C625="","",CHOOSE(WEEKDAY(C625,2),"pon","wt","śr","czw","pt","sob","ndz"))</f>
        <v/>
      </c>
      <c r="E625">
        <f>IF(C625="","",IF(K625=1,IFERROR(IF(INDEX('Dziennik'!$H$4:$H$1200,MATCH(C625,'Dziennik'!$A$4:$A$1200,0))="","(brak planu)",INDEX('Dziennik'!$H$4:$H$1200,MATCH(C625,'Dziennik'!$A$4:$A$1200,0))),"(dzień poza dziennikiem)"),IFERROR(INDEX($G$4:$G$1000,MATCH(INT(C625)&amp;"#"&amp;(K625-1),$L$4:$L$1000,0))&amp;"","")))</f>
        <v/>
      </c>
      <c r="F625" s="84">
        <f>IF(C625="","",IF(K625=1,IFERROR(INDEX('Dziennik'!$I$4:$I$1200,MATCH(C625,'Dziennik'!$A$4:$A$1200,0)),""),IFERROR(INDEX($H$4:$H$1000,MATCH(INT(C625)&amp;"#"&amp;(K625-1),$L$4:$L$1000,0)),"")))</f>
        <v/>
      </c>
      <c r="H625" s="84" t="n"/>
      <c r="K625">
        <f>IF(C625="","",COUNTIF($C$4:C625,C625))</f>
        <v/>
      </c>
      <c r="L625">
        <f>IF(C625="","",INT(C625)&amp;"#"&amp;K625)</f>
        <v/>
      </c>
      <c r="M625">
        <f>IF(C625="","",YEAR(C625)&amp;"-"&amp;TEXT(MONTH(C625),"00"))</f>
        <v/>
      </c>
    </row>
    <row r="626">
      <c r="A626" s="83" t="n"/>
      <c r="C626" s="83" t="n"/>
      <c r="D626">
        <f>IF(C626="","",CHOOSE(WEEKDAY(C626,2),"pon","wt","śr","czw","pt","sob","ndz"))</f>
        <v/>
      </c>
      <c r="E626">
        <f>IF(C626="","",IF(K626=1,IFERROR(IF(INDEX('Dziennik'!$H$4:$H$1200,MATCH(C626,'Dziennik'!$A$4:$A$1200,0))="","(brak planu)",INDEX('Dziennik'!$H$4:$H$1200,MATCH(C626,'Dziennik'!$A$4:$A$1200,0))),"(dzień poza dziennikiem)"),IFERROR(INDEX($G$4:$G$1000,MATCH(INT(C626)&amp;"#"&amp;(K626-1),$L$4:$L$1000,0))&amp;"","")))</f>
        <v/>
      </c>
      <c r="F626" s="84">
        <f>IF(C626="","",IF(K626=1,IFERROR(INDEX('Dziennik'!$I$4:$I$1200,MATCH(C626,'Dziennik'!$A$4:$A$1200,0)),""),IFERROR(INDEX($H$4:$H$1000,MATCH(INT(C626)&amp;"#"&amp;(K626-1),$L$4:$L$1000,0)),"")))</f>
        <v/>
      </c>
      <c r="H626" s="84" t="n"/>
      <c r="K626">
        <f>IF(C626="","",COUNTIF($C$4:C626,C626))</f>
        <v/>
      </c>
      <c r="L626">
        <f>IF(C626="","",INT(C626)&amp;"#"&amp;K626)</f>
        <v/>
      </c>
      <c r="M626">
        <f>IF(C626="","",YEAR(C626)&amp;"-"&amp;TEXT(MONTH(C626),"00"))</f>
        <v/>
      </c>
    </row>
    <row r="627">
      <c r="A627" s="83" t="n"/>
      <c r="C627" s="83" t="n"/>
      <c r="D627">
        <f>IF(C627="","",CHOOSE(WEEKDAY(C627,2),"pon","wt","śr","czw","pt","sob","ndz"))</f>
        <v/>
      </c>
      <c r="E627">
        <f>IF(C627="","",IF(K627=1,IFERROR(IF(INDEX('Dziennik'!$H$4:$H$1200,MATCH(C627,'Dziennik'!$A$4:$A$1200,0))="","(brak planu)",INDEX('Dziennik'!$H$4:$H$1200,MATCH(C627,'Dziennik'!$A$4:$A$1200,0))),"(dzień poza dziennikiem)"),IFERROR(INDEX($G$4:$G$1000,MATCH(INT(C627)&amp;"#"&amp;(K627-1),$L$4:$L$1000,0))&amp;"","")))</f>
        <v/>
      </c>
      <c r="F627" s="84">
        <f>IF(C627="","",IF(K627=1,IFERROR(INDEX('Dziennik'!$I$4:$I$1200,MATCH(C627,'Dziennik'!$A$4:$A$1200,0)),""),IFERROR(INDEX($H$4:$H$1000,MATCH(INT(C627)&amp;"#"&amp;(K627-1),$L$4:$L$1000,0)),"")))</f>
        <v/>
      </c>
      <c r="H627" s="84" t="n"/>
      <c r="K627">
        <f>IF(C627="","",COUNTIF($C$4:C627,C627))</f>
        <v/>
      </c>
      <c r="L627">
        <f>IF(C627="","",INT(C627)&amp;"#"&amp;K627)</f>
        <v/>
      </c>
      <c r="M627">
        <f>IF(C627="","",YEAR(C627)&amp;"-"&amp;TEXT(MONTH(C627),"00"))</f>
        <v/>
      </c>
    </row>
    <row r="628">
      <c r="A628" s="83" t="n"/>
      <c r="C628" s="83" t="n"/>
      <c r="D628">
        <f>IF(C628="","",CHOOSE(WEEKDAY(C628,2),"pon","wt","śr","czw","pt","sob","ndz"))</f>
        <v/>
      </c>
      <c r="E628">
        <f>IF(C628="","",IF(K628=1,IFERROR(IF(INDEX('Dziennik'!$H$4:$H$1200,MATCH(C628,'Dziennik'!$A$4:$A$1200,0))="","(brak planu)",INDEX('Dziennik'!$H$4:$H$1200,MATCH(C628,'Dziennik'!$A$4:$A$1200,0))),"(dzień poza dziennikiem)"),IFERROR(INDEX($G$4:$G$1000,MATCH(INT(C628)&amp;"#"&amp;(K628-1),$L$4:$L$1000,0))&amp;"","")))</f>
        <v/>
      </c>
      <c r="F628" s="84">
        <f>IF(C628="","",IF(K628=1,IFERROR(INDEX('Dziennik'!$I$4:$I$1200,MATCH(C628,'Dziennik'!$A$4:$A$1200,0)),""),IFERROR(INDEX($H$4:$H$1000,MATCH(INT(C628)&amp;"#"&amp;(K628-1),$L$4:$L$1000,0)),"")))</f>
        <v/>
      </c>
      <c r="H628" s="84" t="n"/>
      <c r="K628">
        <f>IF(C628="","",COUNTIF($C$4:C628,C628))</f>
        <v/>
      </c>
      <c r="L628">
        <f>IF(C628="","",INT(C628)&amp;"#"&amp;K628)</f>
        <v/>
      </c>
      <c r="M628">
        <f>IF(C628="","",YEAR(C628)&amp;"-"&amp;TEXT(MONTH(C628),"00"))</f>
        <v/>
      </c>
    </row>
    <row r="629">
      <c r="A629" s="83" t="n"/>
      <c r="C629" s="83" t="n"/>
      <c r="D629">
        <f>IF(C629="","",CHOOSE(WEEKDAY(C629,2),"pon","wt","śr","czw","pt","sob","ndz"))</f>
        <v/>
      </c>
      <c r="E629">
        <f>IF(C629="","",IF(K629=1,IFERROR(IF(INDEX('Dziennik'!$H$4:$H$1200,MATCH(C629,'Dziennik'!$A$4:$A$1200,0))="","(brak planu)",INDEX('Dziennik'!$H$4:$H$1200,MATCH(C629,'Dziennik'!$A$4:$A$1200,0))),"(dzień poza dziennikiem)"),IFERROR(INDEX($G$4:$G$1000,MATCH(INT(C629)&amp;"#"&amp;(K629-1),$L$4:$L$1000,0))&amp;"","")))</f>
        <v/>
      </c>
      <c r="F629" s="84">
        <f>IF(C629="","",IF(K629=1,IFERROR(INDEX('Dziennik'!$I$4:$I$1200,MATCH(C629,'Dziennik'!$A$4:$A$1200,0)),""),IFERROR(INDEX($H$4:$H$1000,MATCH(INT(C629)&amp;"#"&amp;(K629-1),$L$4:$L$1000,0)),"")))</f>
        <v/>
      </c>
      <c r="H629" s="84" t="n"/>
      <c r="K629">
        <f>IF(C629="","",COUNTIF($C$4:C629,C629))</f>
        <v/>
      </c>
      <c r="L629">
        <f>IF(C629="","",INT(C629)&amp;"#"&amp;K629)</f>
        <v/>
      </c>
      <c r="M629">
        <f>IF(C629="","",YEAR(C629)&amp;"-"&amp;TEXT(MONTH(C629),"00"))</f>
        <v/>
      </c>
    </row>
    <row r="630">
      <c r="A630" s="83" t="n"/>
      <c r="C630" s="83" t="n"/>
      <c r="D630">
        <f>IF(C630="","",CHOOSE(WEEKDAY(C630,2),"pon","wt","śr","czw","pt","sob","ndz"))</f>
        <v/>
      </c>
      <c r="E630">
        <f>IF(C630="","",IF(K630=1,IFERROR(IF(INDEX('Dziennik'!$H$4:$H$1200,MATCH(C630,'Dziennik'!$A$4:$A$1200,0))="","(brak planu)",INDEX('Dziennik'!$H$4:$H$1200,MATCH(C630,'Dziennik'!$A$4:$A$1200,0))),"(dzień poza dziennikiem)"),IFERROR(INDEX($G$4:$G$1000,MATCH(INT(C630)&amp;"#"&amp;(K630-1),$L$4:$L$1000,0))&amp;"","")))</f>
        <v/>
      </c>
      <c r="F630" s="84">
        <f>IF(C630="","",IF(K630=1,IFERROR(INDEX('Dziennik'!$I$4:$I$1200,MATCH(C630,'Dziennik'!$A$4:$A$1200,0)),""),IFERROR(INDEX($H$4:$H$1000,MATCH(INT(C630)&amp;"#"&amp;(K630-1),$L$4:$L$1000,0)),"")))</f>
        <v/>
      </c>
      <c r="H630" s="84" t="n"/>
      <c r="K630">
        <f>IF(C630="","",COUNTIF($C$4:C630,C630))</f>
        <v/>
      </c>
      <c r="L630">
        <f>IF(C630="","",INT(C630)&amp;"#"&amp;K630)</f>
        <v/>
      </c>
      <c r="M630">
        <f>IF(C630="","",YEAR(C630)&amp;"-"&amp;TEXT(MONTH(C630),"00"))</f>
        <v/>
      </c>
    </row>
    <row r="631">
      <c r="A631" s="83" t="n"/>
      <c r="C631" s="83" t="n"/>
      <c r="D631">
        <f>IF(C631="","",CHOOSE(WEEKDAY(C631,2),"pon","wt","śr","czw","pt","sob","ndz"))</f>
        <v/>
      </c>
      <c r="E631">
        <f>IF(C631="","",IF(K631=1,IFERROR(IF(INDEX('Dziennik'!$H$4:$H$1200,MATCH(C631,'Dziennik'!$A$4:$A$1200,0))="","(brak planu)",INDEX('Dziennik'!$H$4:$H$1200,MATCH(C631,'Dziennik'!$A$4:$A$1200,0))),"(dzień poza dziennikiem)"),IFERROR(INDEX($G$4:$G$1000,MATCH(INT(C631)&amp;"#"&amp;(K631-1),$L$4:$L$1000,0))&amp;"","")))</f>
        <v/>
      </c>
      <c r="F631" s="84">
        <f>IF(C631="","",IF(K631=1,IFERROR(INDEX('Dziennik'!$I$4:$I$1200,MATCH(C631,'Dziennik'!$A$4:$A$1200,0)),""),IFERROR(INDEX($H$4:$H$1000,MATCH(INT(C631)&amp;"#"&amp;(K631-1),$L$4:$L$1000,0)),"")))</f>
        <v/>
      </c>
      <c r="H631" s="84" t="n"/>
      <c r="K631">
        <f>IF(C631="","",COUNTIF($C$4:C631,C631))</f>
        <v/>
      </c>
      <c r="L631">
        <f>IF(C631="","",INT(C631)&amp;"#"&amp;K631)</f>
        <v/>
      </c>
      <c r="M631">
        <f>IF(C631="","",YEAR(C631)&amp;"-"&amp;TEXT(MONTH(C631),"00"))</f>
        <v/>
      </c>
    </row>
    <row r="632">
      <c r="A632" s="83" t="n"/>
      <c r="C632" s="83" t="n"/>
      <c r="D632">
        <f>IF(C632="","",CHOOSE(WEEKDAY(C632,2),"pon","wt","śr","czw","pt","sob","ndz"))</f>
        <v/>
      </c>
      <c r="E632">
        <f>IF(C632="","",IF(K632=1,IFERROR(IF(INDEX('Dziennik'!$H$4:$H$1200,MATCH(C632,'Dziennik'!$A$4:$A$1200,0))="","(brak planu)",INDEX('Dziennik'!$H$4:$H$1200,MATCH(C632,'Dziennik'!$A$4:$A$1200,0))),"(dzień poza dziennikiem)"),IFERROR(INDEX($G$4:$G$1000,MATCH(INT(C632)&amp;"#"&amp;(K632-1),$L$4:$L$1000,0))&amp;"","")))</f>
        <v/>
      </c>
      <c r="F632" s="84">
        <f>IF(C632="","",IF(K632=1,IFERROR(INDEX('Dziennik'!$I$4:$I$1200,MATCH(C632,'Dziennik'!$A$4:$A$1200,0)),""),IFERROR(INDEX($H$4:$H$1000,MATCH(INT(C632)&amp;"#"&amp;(K632-1),$L$4:$L$1000,0)),"")))</f>
        <v/>
      </c>
      <c r="H632" s="84" t="n"/>
      <c r="K632">
        <f>IF(C632="","",COUNTIF($C$4:C632,C632))</f>
        <v/>
      </c>
      <c r="L632">
        <f>IF(C632="","",INT(C632)&amp;"#"&amp;K632)</f>
        <v/>
      </c>
      <c r="M632">
        <f>IF(C632="","",YEAR(C632)&amp;"-"&amp;TEXT(MONTH(C632),"00"))</f>
        <v/>
      </c>
    </row>
    <row r="633">
      <c r="A633" s="83" t="n"/>
      <c r="C633" s="83" t="n"/>
      <c r="D633">
        <f>IF(C633="","",CHOOSE(WEEKDAY(C633,2),"pon","wt","śr","czw","pt","sob","ndz"))</f>
        <v/>
      </c>
      <c r="E633">
        <f>IF(C633="","",IF(K633=1,IFERROR(IF(INDEX('Dziennik'!$H$4:$H$1200,MATCH(C633,'Dziennik'!$A$4:$A$1200,0))="","(brak planu)",INDEX('Dziennik'!$H$4:$H$1200,MATCH(C633,'Dziennik'!$A$4:$A$1200,0))),"(dzień poza dziennikiem)"),IFERROR(INDEX($G$4:$G$1000,MATCH(INT(C633)&amp;"#"&amp;(K633-1),$L$4:$L$1000,0))&amp;"","")))</f>
        <v/>
      </c>
      <c r="F633" s="84">
        <f>IF(C633="","",IF(K633=1,IFERROR(INDEX('Dziennik'!$I$4:$I$1200,MATCH(C633,'Dziennik'!$A$4:$A$1200,0)),""),IFERROR(INDEX($H$4:$H$1000,MATCH(INT(C633)&amp;"#"&amp;(K633-1),$L$4:$L$1000,0)),"")))</f>
        <v/>
      </c>
      <c r="H633" s="84" t="n"/>
      <c r="K633">
        <f>IF(C633="","",COUNTIF($C$4:C633,C633))</f>
        <v/>
      </c>
      <c r="L633">
        <f>IF(C633="","",INT(C633)&amp;"#"&amp;K633)</f>
        <v/>
      </c>
      <c r="M633">
        <f>IF(C633="","",YEAR(C633)&amp;"-"&amp;TEXT(MONTH(C633),"00"))</f>
        <v/>
      </c>
    </row>
    <row r="634">
      <c r="A634" s="83" t="n"/>
      <c r="C634" s="83" t="n"/>
      <c r="D634">
        <f>IF(C634="","",CHOOSE(WEEKDAY(C634,2),"pon","wt","śr","czw","pt","sob","ndz"))</f>
        <v/>
      </c>
      <c r="E634">
        <f>IF(C634="","",IF(K634=1,IFERROR(IF(INDEX('Dziennik'!$H$4:$H$1200,MATCH(C634,'Dziennik'!$A$4:$A$1200,0))="","(brak planu)",INDEX('Dziennik'!$H$4:$H$1200,MATCH(C634,'Dziennik'!$A$4:$A$1200,0))),"(dzień poza dziennikiem)"),IFERROR(INDEX($G$4:$G$1000,MATCH(INT(C634)&amp;"#"&amp;(K634-1),$L$4:$L$1000,0))&amp;"","")))</f>
        <v/>
      </c>
      <c r="F634" s="84">
        <f>IF(C634="","",IF(K634=1,IFERROR(INDEX('Dziennik'!$I$4:$I$1200,MATCH(C634,'Dziennik'!$A$4:$A$1200,0)),""),IFERROR(INDEX($H$4:$H$1000,MATCH(INT(C634)&amp;"#"&amp;(K634-1),$L$4:$L$1000,0)),"")))</f>
        <v/>
      </c>
      <c r="H634" s="84" t="n"/>
      <c r="K634">
        <f>IF(C634="","",COUNTIF($C$4:C634,C634))</f>
        <v/>
      </c>
      <c r="L634">
        <f>IF(C634="","",INT(C634)&amp;"#"&amp;K634)</f>
        <v/>
      </c>
      <c r="M634">
        <f>IF(C634="","",YEAR(C634)&amp;"-"&amp;TEXT(MONTH(C634),"00"))</f>
        <v/>
      </c>
    </row>
    <row r="635">
      <c r="A635" s="83" t="n"/>
      <c r="C635" s="83" t="n"/>
      <c r="D635">
        <f>IF(C635="","",CHOOSE(WEEKDAY(C635,2),"pon","wt","śr","czw","pt","sob","ndz"))</f>
        <v/>
      </c>
      <c r="E635">
        <f>IF(C635="","",IF(K635=1,IFERROR(IF(INDEX('Dziennik'!$H$4:$H$1200,MATCH(C635,'Dziennik'!$A$4:$A$1200,0))="","(brak planu)",INDEX('Dziennik'!$H$4:$H$1200,MATCH(C635,'Dziennik'!$A$4:$A$1200,0))),"(dzień poza dziennikiem)"),IFERROR(INDEX($G$4:$G$1000,MATCH(INT(C635)&amp;"#"&amp;(K635-1),$L$4:$L$1000,0))&amp;"","")))</f>
        <v/>
      </c>
      <c r="F635" s="84">
        <f>IF(C635="","",IF(K635=1,IFERROR(INDEX('Dziennik'!$I$4:$I$1200,MATCH(C635,'Dziennik'!$A$4:$A$1200,0)),""),IFERROR(INDEX($H$4:$H$1000,MATCH(INT(C635)&amp;"#"&amp;(K635-1),$L$4:$L$1000,0)),"")))</f>
        <v/>
      </c>
      <c r="H635" s="84" t="n"/>
      <c r="K635">
        <f>IF(C635="","",COUNTIF($C$4:C635,C635))</f>
        <v/>
      </c>
      <c r="L635">
        <f>IF(C635="","",INT(C635)&amp;"#"&amp;K635)</f>
        <v/>
      </c>
      <c r="M635">
        <f>IF(C635="","",YEAR(C635)&amp;"-"&amp;TEXT(MONTH(C635),"00"))</f>
        <v/>
      </c>
    </row>
    <row r="636">
      <c r="A636" s="83" t="n"/>
      <c r="C636" s="83" t="n"/>
      <c r="D636">
        <f>IF(C636="","",CHOOSE(WEEKDAY(C636,2),"pon","wt","śr","czw","pt","sob","ndz"))</f>
        <v/>
      </c>
      <c r="E636">
        <f>IF(C636="","",IF(K636=1,IFERROR(IF(INDEX('Dziennik'!$H$4:$H$1200,MATCH(C636,'Dziennik'!$A$4:$A$1200,0))="","(brak planu)",INDEX('Dziennik'!$H$4:$H$1200,MATCH(C636,'Dziennik'!$A$4:$A$1200,0))),"(dzień poza dziennikiem)"),IFERROR(INDEX($G$4:$G$1000,MATCH(INT(C636)&amp;"#"&amp;(K636-1),$L$4:$L$1000,0))&amp;"","")))</f>
        <v/>
      </c>
      <c r="F636" s="84">
        <f>IF(C636="","",IF(K636=1,IFERROR(INDEX('Dziennik'!$I$4:$I$1200,MATCH(C636,'Dziennik'!$A$4:$A$1200,0)),""),IFERROR(INDEX($H$4:$H$1000,MATCH(INT(C636)&amp;"#"&amp;(K636-1),$L$4:$L$1000,0)),"")))</f>
        <v/>
      </c>
      <c r="H636" s="84" t="n"/>
      <c r="K636">
        <f>IF(C636="","",COUNTIF($C$4:C636,C636))</f>
        <v/>
      </c>
      <c r="L636">
        <f>IF(C636="","",INT(C636)&amp;"#"&amp;K636)</f>
        <v/>
      </c>
      <c r="M636">
        <f>IF(C636="","",YEAR(C636)&amp;"-"&amp;TEXT(MONTH(C636),"00"))</f>
        <v/>
      </c>
    </row>
    <row r="637">
      <c r="A637" s="83" t="n"/>
      <c r="C637" s="83" t="n"/>
      <c r="D637">
        <f>IF(C637="","",CHOOSE(WEEKDAY(C637,2),"pon","wt","śr","czw","pt","sob","ndz"))</f>
        <v/>
      </c>
      <c r="E637">
        <f>IF(C637="","",IF(K637=1,IFERROR(IF(INDEX('Dziennik'!$H$4:$H$1200,MATCH(C637,'Dziennik'!$A$4:$A$1200,0))="","(brak planu)",INDEX('Dziennik'!$H$4:$H$1200,MATCH(C637,'Dziennik'!$A$4:$A$1200,0))),"(dzień poza dziennikiem)"),IFERROR(INDEX($G$4:$G$1000,MATCH(INT(C637)&amp;"#"&amp;(K637-1),$L$4:$L$1000,0))&amp;"","")))</f>
        <v/>
      </c>
      <c r="F637" s="84">
        <f>IF(C637="","",IF(K637=1,IFERROR(INDEX('Dziennik'!$I$4:$I$1200,MATCH(C637,'Dziennik'!$A$4:$A$1200,0)),""),IFERROR(INDEX($H$4:$H$1000,MATCH(INT(C637)&amp;"#"&amp;(K637-1),$L$4:$L$1000,0)),"")))</f>
        <v/>
      </c>
      <c r="H637" s="84" t="n"/>
      <c r="K637">
        <f>IF(C637="","",COUNTIF($C$4:C637,C637))</f>
        <v/>
      </c>
      <c r="L637">
        <f>IF(C637="","",INT(C637)&amp;"#"&amp;K637)</f>
        <v/>
      </c>
      <c r="M637">
        <f>IF(C637="","",YEAR(C637)&amp;"-"&amp;TEXT(MONTH(C637),"00"))</f>
        <v/>
      </c>
    </row>
    <row r="638">
      <c r="A638" s="83" t="n"/>
      <c r="C638" s="83" t="n"/>
      <c r="D638">
        <f>IF(C638="","",CHOOSE(WEEKDAY(C638,2),"pon","wt","śr","czw","pt","sob","ndz"))</f>
        <v/>
      </c>
      <c r="E638">
        <f>IF(C638="","",IF(K638=1,IFERROR(IF(INDEX('Dziennik'!$H$4:$H$1200,MATCH(C638,'Dziennik'!$A$4:$A$1200,0))="","(brak planu)",INDEX('Dziennik'!$H$4:$H$1200,MATCH(C638,'Dziennik'!$A$4:$A$1200,0))),"(dzień poza dziennikiem)"),IFERROR(INDEX($G$4:$G$1000,MATCH(INT(C638)&amp;"#"&amp;(K638-1),$L$4:$L$1000,0))&amp;"","")))</f>
        <v/>
      </c>
      <c r="F638" s="84">
        <f>IF(C638="","",IF(K638=1,IFERROR(INDEX('Dziennik'!$I$4:$I$1200,MATCH(C638,'Dziennik'!$A$4:$A$1200,0)),""),IFERROR(INDEX($H$4:$H$1000,MATCH(INT(C638)&amp;"#"&amp;(K638-1),$L$4:$L$1000,0)),"")))</f>
        <v/>
      </c>
      <c r="H638" s="84" t="n"/>
      <c r="K638">
        <f>IF(C638="","",COUNTIF($C$4:C638,C638))</f>
        <v/>
      </c>
      <c r="L638">
        <f>IF(C638="","",INT(C638)&amp;"#"&amp;K638)</f>
        <v/>
      </c>
      <c r="M638">
        <f>IF(C638="","",YEAR(C638)&amp;"-"&amp;TEXT(MONTH(C638),"00"))</f>
        <v/>
      </c>
    </row>
    <row r="639">
      <c r="A639" s="83" t="n"/>
      <c r="C639" s="83" t="n"/>
      <c r="D639">
        <f>IF(C639="","",CHOOSE(WEEKDAY(C639,2),"pon","wt","śr","czw","pt","sob","ndz"))</f>
        <v/>
      </c>
      <c r="E639">
        <f>IF(C639="","",IF(K639=1,IFERROR(IF(INDEX('Dziennik'!$H$4:$H$1200,MATCH(C639,'Dziennik'!$A$4:$A$1200,0))="","(brak planu)",INDEX('Dziennik'!$H$4:$H$1200,MATCH(C639,'Dziennik'!$A$4:$A$1200,0))),"(dzień poza dziennikiem)"),IFERROR(INDEX($G$4:$G$1000,MATCH(INT(C639)&amp;"#"&amp;(K639-1),$L$4:$L$1000,0))&amp;"","")))</f>
        <v/>
      </c>
      <c r="F639" s="84">
        <f>IF(C639="","",IF(K639=1,IFERROR(INDEX('Dziennik'!$I$4:$I$1200,MATCH(C639,'Dziennik'!$A$4:$A$1200,0)),""),IFERROR(INDEX($H$4:$H$1000,MATCH(INT(C639)&amp;"#"&amp;(K639-1),$L$4:$L$1000,0)),"")))</f>
        <v/>
      </c>
      <c r="H639" s="84" t="n"/>
      <c r="K639">
        <f>IF(C639="","",COUNTIF($C$4:C639,C639))</f>
        <v/>
      </c>
      <c r="L639">
        <f>IF(C639="","",INT(C639)&amp;"#"&amp;K639)</f>
        <v/>
      </c>
      <c r="M639">
        <f>IF(C639="","",YEAR(C639)&amp;"-"&amp;TEXT(MONTH(C639),"00"))</f>
        <v/>
      </c>
    </row>
    <row r="640">
      <c r="A640" s="83" t="n"/>
      <c r="C640" s="83" t="n"/>
      <c r="D640">
        <f>IF(C640="","",CHOOSE(WEEKDAY(C640,2),"pon","wt","śr","czw","pt","sob","ndz"))</f>
        <v/>
      </c>
      <c r="E640">
        <f>IF(C640="","",IF(K640=1,IFERROR(IF(INDEX('Dziennik'!$H$4:$H$1200,MATCH(C640,'Dziennik'!$A$4:$A$1200,0))="","(brak planu)",INDEX('Dziennik'!$H$4:$H$1200,MATCH(C640,'Dziennik'!$A$4:$A$1200,0))),"(dzień poza dziennikiem)"),IFERROR(INDEX($G$4:$G$1000,MATCH(INT(C640)&amp;"#"&amp;(K640-1),$L$4:$L$1000,0))&amp;"","")))</f>
        <v/>
      </c>
      <c r="F640" s="84">
        <f>IF(C640="","",IF(K640=1,IFERROR(INDEX('Dziennik'!$I$4:$I$1200,MATCH(C640,'Dziennik'!$A$4:$A$1200,0)),""),IFERROR(INDEX($H$4:$H$1000,MATCH(INT(C640)&amp;"#"&amp;(K640-1),$L$4:$L$1000,0)),"")))</f>
        <v/>
      </c>
      <c r="H640" s="84" t="n"/>
      <c r="K640">
        <f>IF(C640="","",COUNTIF($C$4:C640,C640))</f>
        <v/>
      </c>
      <c r="L640">
        <f>IF(C640="","",INT(C640)&amp;"#"&amp;K640)</f>
        <v/>
      </c>
      <c r="M640">
        <f>IF(C640="","",YEAR(C640)&amp;"-"&amp;TEXT(MONTH(C640),"00"))</f>
        <v/>
      </c>
    </row>
    <row r="641">
      <c r="A641" s="83" t="n"/>
      <c r="C641" s="83" t="n"/>
      <c r="D641">
        <f>IF(C641="","",CHOOSE(WEEKDAY(C641,2),"pon","wt","śr","czw","pt","sob","ndz"))</f>
        <v/>
      </c>
      <c r="E641">
        <f>IF(C641="","",IF(K641=1,IFERROR(IF(INDEX('Dziennik'!$H$4:$H$1200,MATCH(C641,'Dziennik'!$A$4:$A$1200,0))="","(brak planu)",INDEX('Dziennik'!$H$4:$H$1200,MATCH(C641,'Dziennik'!$A$4:$A$1200,0))),"(dzień poza dziennikiem)"),IFERROR(INDEX($G$4:$G$1000,MATCH(INT(C641)&amp;"#"&amp;(K641-1),$L$4:$L$1000,0))&amp;"","")))</f>
        <v/>
      </c>
      <c r="F641" s="84">
        <f>IF(C641="","",IF(K641=1,IFERROR(INDEX('Dziennik'!$I$4:$I$1200,MATCH(C641,'Dziennik'!$A$4:$A$1200,0)),""),IFERROR(INDEX($H$4:$H$1000,MATCH(INT(C641)&amp;"#"&amp;(K641-1),$L$4:$L$1000,0)),"")))</f>
        <v/>
      </c>
      <c r="H641" s="84" t="n"/>
      <c r="K641">
        <f>IF(C641="","",COUNTIF($C$4:C641,C641))</f>
        <v/>
      </c>
      <c r="L641">
        <f>IF(C641="","",INT(C641)&amp;"#"&amp;K641)</f>
        <v/>
      </c>
      <c r="M641">
        <f>IF(C641="","",YEAR(C641)&amp;"-"&amp;TEXT(MONTH(C641),"00"))</f>
        <v/>
      </c>
    </row>
    <row r="642">
      <c r="A642" s="83" t="n"/>
      <c r="C642" s="83" t="n"/>
      <c r="D642">
        <f>IF(C642="","",CHOOSE(WEEKDAY(C642,2),"pon","wt","śr","czw","pt","sob","ndz"))</f>
        <v/>
      </c>
      <c r="E642">
        <f>IF(C642="","",IF(K642=1,IFERROR(IF(INDEX('Dziennik'!$H$4:$H$1200,MATCH(C642,'Dziennik'!$A$4:$A$1200,0))="","(brak planu)",INDEX('Dziennik'!$H$4:$H$1200,MATCH(C642,'Dziennik'!$A$4:$A$1200,0))),"(dzień poza dziennikiem)"),IFERROR(INDEX($G$4:$G$1000,MATCH(INT(C642)&amp;"#"&amp;(K642-1),$L$4:$L$1000,0))&amp;"","")))</f>
        <v/>
      </c>
      <c r="F642" s="84">
        <f>IF(C642="","",IF(K642=1,IFERROR(INDEX('Dziennik'!$I$4:$I$1200,MATCH(C642,'Dziennik'!$A$4:$A$1200,0)),""),IFERROR(INDEX($H$4:$H$1000,MATCH(INT(C642)&amp;"#"&amp;(K642-1),$L$4:$L$1000,0)),"")))</f>
        <v/>
      </c>
      <c r="H642" s="84" t="n"/>
      <c r="K642">
        <f>IF(C642="","",COUNTIF($C$4:C642,C642))</f>
        <v/>
      </c>
      <c r="L642">
        <f>IF(C642="","",INT(C642)&amp;"#"&amp;K642)</f>
        <v/>
      </c>
      <c r="M642">
        <f>IF(C642="","",YEAR(C642)&amp;"-"&amp;TEXT(MONTH(C642),"00"))</f>
        <v/>
      </c>
    </row>
    <row r="643">
      <c r="A643" s="83" t="n"/>
      <c r="C643" s="83" t="n"/>
      <c r="D643">
        <f>IF(C643="","",CHOOSE(WEEKDAY(C643,2),"pon","wt","śr","czw","pt","sob","ndz"))</f>
        <v/>
      </c>
      <c r="E643">
        <f>IF(C643="","",IF(K643=1,IFERROR(IF(INDEX('Dziennik'!$H$4:$H$1200,MATCH(C643,'Dziennik'!$A$4:$A$1200,0))="","(brak planu)",INDEX('Dziennik'!$H$4:$H$1200,MATCH(C643,'Dziennik'!$A$4:$A$1200,0))),"(dzień poza dziennikiem)"),IFERROR(INDEX($G$4:$G$1000,MATCH(INT(C643)&amp;"#"&amp;(K643-1),$L$4:$L$1000,0))&amp;"","")))</f>
        <v/>
      </c>
      <c r="F643" s="84">
        <f>IF(C643="","",IF(K643=1,IFERROR(INDEX('Dziennik'!$I$4:$I$1200,MATCH(C643,'Dziennik'!$A$4:$A$1200,0)),""),IFERROR(INDEX($H$4:$H$1000,MATCH(INT(C643)&amp;"#"&amp;(K643-1),$L$4:$L$1000,0)),"")))</f>
        <v/>
      </c>
      <c r="H643" s="84" t="n"/>
      <c r="K643">
        <f>IF(C643="","",COUNTIF($C$4:C643,C643))</f>
        <v/>
      </c>
      <c r="L643">
        <f>IF(C643="","",INT(C643)&amp;"#"&amp;K643)</f>
        <v/>
      </c>
      <c r="M643">
        <f>IF(C643="","",YEAR(C643)&amp;"-"&amp;TEXT(MONTH(C643),"00"))</f>
        <v/>
      </c>
    </row>
    <row r="644">
      <c r="A644" s="83" t="n"/>
      <c r="C644" s="83" t="n"/>
      <c r="D644">
        <f>IF(C644="","",CHOOSE(WEEKDAY(C644,2),"pon","wt","śr","czw","pt","sob","ndz"))</f>
        <v/>
      </c>
      <c r="E644">
        <f>IF(C644="","",IF(K644=1,IFERROR(IF(INDEX('Dziennik'!$H$4:$H$1200,MATCH(C644,'Dziennik'!$A$4:$A$1200,0))="","(brak planu)",INDEX('Dziennik'!$H$4:$H$1200,MATCH(C644,'Dziennik'!$A$4:$A$1200,0))),"(dzień poza dziennikiem)"),IFERROR(INDEX($G$4:$G$1000,MATCH(INT(C644)&amp;"#"&amp;(K644-1),$L$4:$L$1000,0))&amp;"","")))</f>
        <v/>
      </c>
      <c r="F644" s="84">
        <f>IF(C644="","",IF(K644=1,IFERROR(INDEX('Dziennik'!$I$4:$I$1200,MATCH(C644,'Dziennik'!$A$4:$A$1200,0)),""),IFERROR(INDEX($H$4:$H$1000,MATCH(INT(C644)&amp;"#"&amp;(K644-1),$L$4:$L$1000,0)),"")))</f>
        <v/>
      </c>
      <c r="H644" s="84" t="n"/>
      <c r="K644">
        <f>IF(C644="","",COUNTIF($C$4:C644,C644))</f>
        <v/>
      </c>
      <c r="L644">
        <f>IF(C644="","",INT(C644)&amp;"#"&amp;K644)</f>
        <v/>
      </c>
      <c r="M644">
        <f>IF(C644="","",YEAR(C644)&amp;"-"&amp;TEXT(MONTH(C644),"00"))</f>
        <v/>
      </c>
    </row>
    <row r="645">
      <c r="A645" s="83" t="n"/>
      <c r="C645" s="83" t="n"/>
      <c r="D645">
        <f>IF(C645="","",CHOOSE(WEEKDAY(C645,2),"pon","wt","śr","czw","pt","sob","ndz"))</f>
        <v/>
      </c>
      <c r="E645">
        <f>IF(C645="","",IF(K645=1,IFERROR(IF(INDEX('Dziennik'!$H$4:$H$1200,MATCH(C645,'Dziennik'!$A$4:$A$1200,0))="","(brak planu)",INDEX('Dziennik'!$H$4:$H$1200,MATCH(C645,'Dziennik'!$A$4:$A$1200,0))),"(dzień poza dziennikiem)"),IFERROR(INDEX($G$4:$G$1000,MATCH(INT(C645)&amp;"#"&amp;(K645-1),$L$4:$L$1000,0))&amp;"","")))</f>
        <v/>
      </c>
      <c r="F645" s="84">
        <f>IF(C645="","",IF(K645=1,IFERROR(INDEX('Dziennik'!$I$4:$I$1200,MATCH(C645,'Dziennik'!$A$4:$A$1200,0)),""),IFERROR(INDEX($H$4:$H$1000,MATCH(INT(C645)&amp;"#"&amp;(K645-1),$L$4:$L$1000,0)),"")))</f>
        <v/>
      </c>
      <c r="H645" s="84" t="n"/>
      <c r="K645">
        <f>IF(C645="","",COUNTIF($C$4:C645,C645))</f>
        <v/>
      </c>
      <c r="L645">
        <f>IF(C645="","",INT(C645)&amp;"#"&amp;K645)</f>
        <v/>
      </c>
      <c r="M645">
        <f>IF(C645="","",YEAR(C645)&amp;"-"&amp;TEXT(MONTH(C645),"00"))</f>
        <v/>
      </c>
    </row>
    <row r="646">
      <c r="A646" s="83" t="n"/>
      <c r="C646" s="83" t="n"/>
      <c r="D646">
        <f>IF(C646="","",CHOOSE(WEEKDAY(C646,2),"pon","wt","śr","czw","pt","sob","ndz"))</f>
        <v/>
      </c>
      <c r="E646">
        <f>IF(C646="","",IF(K646=1,IFERROR(IF(INDEX('Dziennik'!$H$4:$H$1200,MATCH(C646,'Dziennik'!$A$4:$A$1200,0))="","(brak planu)",INDEX('Dziennik'!$H$4:$H$1200,MATCH(C646,'Dziennik'!$A$4:$A$1200,0))),"(dzień poza dziennikiem)"),IFERROR(INDEX($G$4:$G$1000,MATCH(INT(C646)&amp;"#"&amp;(K646-1),$L$4:$L$1000,0))&amp;"","")))</f>
        <v/>
      </c>
      <c r="F646" s="84">
        <f>IF(C646="","",IF(K646=1,IFERROR(INDEX('Dziennik'!$I$4:$I$1200,MATCH(C646,'Dziennik'!$A$4:$A$1200,0)),""),IFERROR(INDEX($H$4:$H$1000,MATCH(INT(C646)&amp;"#"&amp;(K646-1),$L$4:$L$1000,0)),"")))</f>
        <v/>
      </c>
      <c r="H646" s="84" t="n"/>
      <c r="K646">
        <f>IF(C646="","",COUNTIF($C$4:C646,C646))</f>
        <v/>
      </c>
      <c r="L646">
        <f>IF(C646="","",INT(C646)&amp;"#"&amp;K646)</f>
        <v/>
      </c>
      <c r="M646">
        <f>IF(C646="","",YEAR(C646)&amp;"-"&amp;TEXT(MONTH(C646),"00"))</f>
        <v/>
      </c>
    </row>
    <row r="647">
      <c r="A647" s="83" t="n"/>
      <c r="C647" s="83" t="n"/>
      <c r="D647">
        <f>IF(C647="","",CHOOSE(WEEKDAY(C647,2),"pon","wt","śr","czw","pt","sob","ndz"))</f>
        <v/>
      </c>
      <c r="E647">
        <f>IF(C647="","",IF(K647=1,IFERROR(IF(INDEX('Dziennik'!$H$4:$H$1200,MATCH(C647,'Dziennik'!$A$4:$A$1200,0))="","(brak planu)",INDEX('Dziennik'!$H$4:$H$1200,MATCH(C647,'Dziennik'!$A$4:$A$1200,0))),"(dzień poza dziennikiem)"),IFERROR(INDEX($G$4:$G$1000,MATCH(INT(C647)&amp;"#"&amp;(K647-1),$L$4:$L$1000,0))&amp;"","")))</f>
        <v/>
      </c>
      <c r="F647" s="84">
        <f>IF(C647="","",IF(K647=1,IFERROR(INDEX('Dziennik'!$I$4:$I$1200,MATCH(C647,'Dziennik'!$A$4:$A$1200,0)),""),IFERROR(INDEX($H$4:$H$1000,MATCH(INT(C647)&amp;"#"&amp;(K647-1),$L$4:$L$1000,0)),"")))</f>
        <v/>
      </c>
      <c r="H647" s="84" t="n"/>
      <c r="K647">
        <f>IF(C647="","",COUNTIF($C$4:C647,C647))</f>
        <v/>
      </c>
      <c r="L647">
        <f>IF(C647="","",INT(C647)&amp;"#"&amp;K647)</f>
        <v/>
      </c>
      <c r="M647">
        <f>IF(C647="","",YEAR(C647)&amp;"-"&amp;TEXT(MONTH(C647),"00"))</f>
        <v/>
      </c>
    </row>
    <row r="648">
      <c r="A648" s="83" t="n"/>
      <c r="C648" s="83" t="n"/>
      <c r="D648">
        <f>IF(C648="","",CHOOSE(WEEKDAY(C648,2),"pon","wt","śr","czw","pt","sob","ndz"))</f>
        <v/>
      </c>
      <c r="E648">
        <f>IF(C648="","",IF(K648=1,IFERROR(IF(INDEX('Dziennik'!$H$4:$H$1200,MATCH(C648,'Dziennik'!$A$4:$A$1200,0))="","(brak planu)",INDEX('Dziennik'!$H$4:$H$1200,MATCH(C648,'Dziennik'!$A$4:$A$1200,0))),"(dzień poza dziennikiem)"),IFERROR(INDEX($G$4:$G$1000,MATCH(INT(C648)&amp;"#"&amp;(K648-1),$L$4:$L$1000,0))&amp;"","")))</f>
        <v/>
      </c>
      <c r="F648" s="84">
        <f>IF(C648="","",IF(K648=1,IFERROR(INDEX('Dziennik'!$I$4:$I$1200,MATCH(C648,'Dziennik'!$A$4:$A$1200,0)),""),IFERROR(INDEX($H$4:$H$1000,MATCH(INT(C648)&amp;"#"&amp;(K648-1),$L$4:$L$1000,0)),"")))</f>
        <v/>
      </c>
      <c r="H648" s="84" t="n"/>
      <c r="K648">
        <f>IF(C648="","",COUNTIF($C$4:C648,C648))</f>
        <v/>
      </c>
      <c r="L648">
        <f>IF(C648="","",INT(C648)&amp;"#"&amp;K648)</f>
        <v/>
      </c>
      <c r="M648">
        <f>IF(C648="","",YEAR(C648)&amp;"-"&amp;TEXT(MONTH(C648),"00"))</f>
        <v/>
      </c>
    </row>
    <row r="649">
      <c r="A649" s="83" t="n"/>
      <c r="C649" s="83" t="n"/>
      <c r="D649">
        <f>IF(C649="","",CHOOSE(WEEKDAY(C649,2),"pon","wt","śr","czw","pt","sob","ndz"))</f>
        <v/>
      </c>
      <c r="E649">
        <f>IF(C649="","",IF(K649=1,IFERROR(IF(INDEX('Dziennik'!$H$4:$H$1200,MATCH(C649,'Dziennik'!$A$4:$A$1200,0))="","(brak planu)",INDEX('Dziennik'!$H$4:$H$1200,MATCH(C649,'Dziennik'!$A$4:$A$1200,0))),"(dzień poza dziennikiem)"),IFERROR(INDEX($G$4:$G$1000,MATCH(INT(C649)&amp;"#"&amp;(K649-1),$L$4:$L$1000,0))&amp;"","")))</f>
        <v/>
      </c>
      <c r="F649" s="84">
        <f>IF(C649="","",IF(K649=1,IFERROR(INDEX('Dziennik'!$I$4:$I$1200,MATCH(C649,'Dziennik'!$A$4:$A$1200,0)),""),IFERROR(INDEX($H$4:$H$1000,MATCH(INT(C649)&amp;"#"&amp;(K649-1),$L$4:$L$1000,0)),"")))</f>
        <v/>
      </c>
      <c r="H649" s="84" t="n"/>
      <c r="K649">
        <f>IF(C649="","",COUNTIF($C$4:C649,C649))</f>
        <v/>
      </c>
      <c r="L649">
        <f>IF(C649="","",INT(C649)&amp;"#"&amp;K649)</f>
        <v/>
      </c>
      <c r="M649">
        <f>IF(C649="","",YEAR(C649)&amp;"-"&amp;TEXT(MONTH(C649),"00"))</f>
        <v/>
      </c>
    </row>
    <row r="650">
      <c r="A650" s="83" t="n"/>
      <c r="C650" s="83" t="n"/>
      <c r="D650">
        <f>IF(C650="","",CHOOSE(WEEKDAY(C650,2),"pon","wt","śr","czw","pt","sob","ndz"))</f>
        <v/>
      </c>
      <c r="E650">
        <f>IF(C650="","",IF(K650=1,IFERROR(IF(INDEX('Dziennik'!$H$4:$H$1200,MATCH(C650,'Dziennik'!$A$4:$A$1200,0))="","(brak planu)",INDEX('Dziennik'!$H$4:$H$1200,MATCH(C650,'Dziennik'!$A$4:$A$1200,0))),"(dzień poza dziennikiem)"),IFERROR(INDEX($G$4:$G$1000,MATCH(INT(C650)&amp;"#"&amp;(K650-1),$L$4:$L$1000,0))&amp;"","")))</f>
        <v/>
      </c>
      <c r="F650" s="84">
        <f>IF(C650="","",IF(K650=1,IFERROR(INDEX('Dziennik'!$I$4:$I$1200,MATCH(C650,'Dziennik'!$A$4:$A$1200,0)),""),IFERROR(INDEX($H$4:$H$1000,MATCH(INT(C650)&amp;"#"&amp;(K650-1),$L$4:$L$1000,0)),"")))</f>
        <v/>
      </c>
      <c r="H650" s="84" t="n"/>
      <c r="K650">
        <f>IF(C650="","",COUNTIF($C$4:C650,C650))</f>
        <v/>
      </c>
      <c r="L650">
        <f>IF(C650="","",INT(C650)&amp;"#"&amp;K650)</f>
        <v/>
      </c>
      <c r="M650">
        <f>IF(C650="","",YEAR(C650)&amp;"-"&amp;TEXT(MONTH(C650),"00"))</f>
        <v/>
      </c>
    </row>
    <row r="651">
      <c r="A651" s="83" t="n"/>
      <c r="C651" s="83" t="n"/>
      <c r="D651">
        <f>IF(C651="","",CHOOSE(WEEKDAY(C651,2),"pon","wt","śr","czw","pt","sob","ndz"))</f>
        <v/>
      </c>
      <c r="E651">
        <f>IF(C651="","",IF(K651=1,IFERROR(IF(INDEX('Dziennik'!$H$4:$H$1200,MATCH(C651,'Dziennik'!$A$4:$A$1200,0))="","(brak planu)",INDEX('Dziennik'!$H$4:$H$1200,MATCH(C651,'Dziennik'!$A$4:$A$1200,0))),"(dzień poza dziennikiem)"),IFERROR(INDEX($G$4:$G$1000,MATCH(INT(C651)&amp;"#"&amp;(K651-1),$L$4:$L$1000,0))&amp;"","")))</f>
        <v/>
      </c>
      <c r="F651" s="84">
        <f>IF(C651="","",IF(K651=1,IFERROR(INDEX('Dziennik'!$I$4:$I$1200,MATCH(C651,'Dziennik'!$A$4:$A$1200,0)),""),IFERROR(INDEX($H$4:$H$1000,MATCH(INT(C651)&amp;"#"&amp;(K651-1),$L$4:$L$1000,0)),"")))</f>
        <v/>
      </c>
      <c r="H651" s="84" t="n"/>
      <c r="K651">
        <f>IF(C651="","",COUNTIF($C$4:C651,C651))</f>
        <v/>
      </c>
      <c r="L651">
        <f>IF(C651="","",INT(C651)&amp;"#"&amp;K651)</f>
        <v/>
      </c>
      <c r="M651">
        <f>IF(C651="","",YEAR(C651)&amp;"-"&amp;TEXT(MONTH(C651),"00"))</f>
        <v/>
      </c>
    </row>
    <row r="652">
      <c r="A652" s="83" t="n"/>
      <c r="C652" s="83" t="n"/>
      <c r="D652">
        <f>IF(C652="","",CHOOSE(WEEKDAY(C652,2),"pon","wt","śr","czw","pt","sob","ndz"))</f>
        <v/>
      </c>
      <c r="E652">
        <f>IF(C652="","",IF(K652=1,IFERROR(IF(INDEX('Dziennik'!$H$4:$H$1200,MATCH(C652,'Dziennik'!$A$4:$A$1200,0))="","(brak planu)",INDEX('Dziennik'!$H$4:$H$1200,MATCH(C652,'Dziennik'!$A$4:$A$1200,0))),"(dzień poza dziennikiem)"),IFERROR(INDEX($G$4:$G$1000,MATCH(INT(C652)&amp;"#"&amp;(K652-1),$L$4:$L$1000,0))&amp;"","")))</f>
        <v/>
      </c>
      <c r="F652" s="84">
        <f>IF(C652="","",IF(K652=1,IFERROR(INDEX('Dziennik'!$I$4:$I$1200,MATCH(C652,'Dziennik'!$A$4:$A$1200,0)),""),IFERROR(INDEX($H$4:$H$1000,MATCH(INT(C652)&amp;"#"&amp;(K652-1),$L$4:$L$1000,0)),"")))</f>
        <v/>
      </c>
      <c r="H652" s="84" t="n"/>
      <c r="K652">
        <f>IF(C652="","",COUNTIF($C$4:C652,C652))</f>
        <v/>
      </c>
      <c r="L652">
        <f>IF(C652="","",INT(C652)&amp;"#"&amp;K652)</f>
        <v/>
      </c>
      <c r="M652">
        <f>IF(C652="","",YEAR(C652)&amp;"-"&amp;TEXT(MONTH(C652),"00"))</f>
        <v/>
      </c>
    </row>
    <row r="653">
      <c r="A653" s="83" t="n"/>
      <c r="C653" s="83" t="n"/>
      <c r="D653">
        <f>IF(C653="","",CHOOSE(WEEKDAY(C653,2),"pon","wt","śr","czw","pt","sob","ndz"))</f>
        <v/>
      </c>
      <c r="E653">
        <f>IF(C653="","",IF(K653=1,IFERROR(IF(INDEX('Dziennik'!$H$4:$H$1200,MATCH(C653,'Dziennik'!$A$4:$A$1200,0))="","(brak planu)",INDEX('Dziennik'!$H$4:$H$1200,MATCH(C653,'Dziennik'!$A$4:$A$1200,0))),"(dzień poza dziennikiem)"),IFERROR(INDEX($G$4:$G$1000,MATCH(INT(C653)&amp;"#"&amp;(K653-1),$L$4:$L$1000,0))&amp;"","")))</f>
        <v/>
      </c>
      <c r="F653" s="84">
        <f>IF(C653="","",IF(K653=1,IFERROR(INDEX('Dziennik'!$I$4:$I$1200,MATCH(C653,'Dziennik'!$A$4:$A$1200,0)),""),IFERROR(INDEX($H$4:$H$1000,MATCH(INT(C653)&amp;"#"&amp;(K653-1),$L$4:$L$1000,0)),"")))</f>
        <v/>
      </c>
      <c r="H653" s="84" t="n"/>
      <c r="K653">
        <f>IF(C653="","",COUNTIF($C$4:C653,C653))</f>
        <v/>
      </c>
      <c r="L653">
        <f>IF(C653="","",INT(C653)&amp;"#"&amp;K653)</f>
        <v/>
      </c>
      <c r="M653">
        <f>IF(C653="","",YEAR(C653)&amp;"-"&amp;TEXT(MONTH(C653),"00"))</f>
        <v/>
      </c>
    </row>
    <row r="654">
      <c r="A654" s="83" t="n"/>
      <c r="C654" s="83" t="n"/>
      <c r="D654">
        <f>IF(C654="","",CHOOSE(WEEKDAY(C654,2),"pon","wt","śr","czw","pt","sob","ndz"))</f>
        <v/>
      </c>
      <c r="E654">
        <f>IF(C654="","",IF(K654=1,IFERROR(IF(INDEX('Dziennik'!$H$4:$H$1200,MATCH(C654,'Dziennik'!$A$4:$A$1200,0))="","(brak planu)",INDEX('Dziennik'!$H$4:$H$1200,MATCH(C654,'Dziennik'!$A$4:$A$1200,0))),"(dzień poza dziennikiem)"),IFERROR(INDEX($G$4:$G$1000,MATCH(INT(C654)&amp;"#"&amp;(K654-1),$L$4:$L$1000,0))&amp;"","")))</f>
        <v/>
      </c>
      <c r="F654" s="84">
        <f>IF(C654="","",IF(K654=1,IFERROR(INDEX('Dziennik'!$I$4:$I$1200,MATCH(C654,'Dziennik'!$A$4:$A$1200,0)),""),IFERROR(INDEX($H$4:$H$1000,MATCH(INT(C654)&amp;"#"&amp;(K654-1),$L$4:$L$1000,0)),"")))</f>
        <v/>
      </c>
      <c r="H654" s="84" t="n"/>
      <c r="K654">
        <f>IF(C654="","",COUNTIF($C$4:C654,C654))</f>
        <v/>
      </c>
      <c r="L654">
        <f>IF(C654="","",INT(C654)&amp;"#"&amp;K654)</f>
        <v/>
      </c>
      <c r="M654">
        <f>IF(C654="","",YEAR(C654)&amp;"-"&amp;TEXT(MONTH(C654),"00"))</f>
        <v/>
      </c>
    </row>
    <row r="655">
      <c r="A655" s="83" t="n"/>
      <c r="C655" s="83" t="n"/>
      <c r="D655">
        <f>IF(C655="","",CHOOSE(WEEKDAY(C655,2),"pon","wt","śr","czw","pt","sob","ndz"))</f>
        <v/>
      </c>
      <c r="E655">
        <f>IF(C655="","",IF(K655=1,IFERROR(IF(INDEX('Dziennik'!$H$4:$H$1200,MATCH(C655,'Dziennik'!$A$4:$A$1200,0))="","(brak planu)",INDEX('Dziennik'!$H$4:$H$1200,MATCH(C655,'Dziennik'!$A$4:$A$1200,0))),"(dzień poza dziennikiem)"),IFERROR(INDEX($G$4:$G$1000,MATCH(INT(C655)&amp;"#"&amp;(K655-1),$L$4:$L$1000,0))&amp;"","")))</f>
        <v/>
      </c>
      <c r="F655" s="84">
        <f>IF(C655="","",IF(K655=1,IFERROR(INDEX('Dziennik'!$I$4:$I$1200,MATCH(C655,'Dziennik'!$A$4:$A$1200,0)),""),IFERROR(INDEX($H$4:$H$1000,MATCH(INT(C655)&amp;"#"&amp;(K655-1),$L$4:$L$1000,0)),"")))</f>
        <v/>
      </c>
      <c r="H655" s="84" t="n"/>
      <c r="K655">
        <f>IF(C655="","",COUNTIF($C$4:C655,C655))</f>
        <v/>
      </c>
      <c r="L655">
        <f>IF(C655="","",INT(C655)&amp;"#"&amp;K655)</f>
        <v/>
      </c>
      <c r="M655">
        <f>IF(C655="","",YEAR(C655)&amp;"-"&amp;TEXT(MONTH(C655),"00"))</f>
        <v/>
      </c>
    </row>
    <row r="656">
      <c r="A656" s="83" t="n"/>
      <c r="C656" s="83" t="n"/>
      <c r="D656">
        <f>IF(C656="","",CHOOSE(WEEKDAY(C656,2),"pon","wt","śr","czw","pt","sob","ndz"))</f>
        <v/>
      </c>
      <c r="E656">
        <f>IF(C656="","",IF(K656=1,IFERROR(IF(INDEX('Dziennik'!$H$4:$H$1200,MATCH(C656,'Dziennik'!$A$4:$A$1200,0))="","(brak planu)",INDEX('Dziennik'!$H$4:$H$1200,MATCH(C656,'Dziennik'!$A$4:$A$1200,0))),"(dzień poza dziennikiem)"),IFERROR(INDEX($G$4:$G$1000,MATCH(INT(C656)&amp;"#"&amp;(K656-1),$L$4:$L$1000,0))&amp;"","")))</f>
        <v/>
      </c>
      <c r="F656" s="84">
        <f>IF(C656="","",IF(K656=1,IFERROR(INDEX('Dziennik'!$I$4:$I$1200,MATCH(C656,'Dziennik'!$A$4:$A$1200,0)),""),IFERROR(INDEX($H$4:$H$1000,MATCH(INT(C656)&amp;"#"&amp;(K656-1),$L$4:$L$1000,0)),"")))</f>
        <v/>
      </c>
      <c r="H656" s="84" t="n"/>
      <c r="K656">
        <f>IF(C656="","",COUNTIF($C$4:C656,C656))</f>
        <v/>
      </c>
      <c r="L656">
        <f>IF(C656="","",INT(C656)&amp;"#"&amp;K656)</f>
        <v/>
      </c>
      <c r="M656">
        <f>IF(C656="","",YEAR(C656)&amp;"-"&amp;TEXT(MONTH(C656),"00"))</f>
        <v/>
      </c>
    </row>
    <row r="657">
      <c r="A657" s="83" t="n"/>
      <c r="C657" s="83" t="n"/>
      <c r="D657">
        <f>IF(C657="","",CHOOSE(WEEKDAY(C657,2),"pon","wt","śr","czw","pt","sob","ndz"))</f>
        <v/>
      </c>
      <c r="E657">
        <f>IF(C657="","",IF(K657=1,IFERROR(IF(INDEX('Dziennik'!$H$4:$H$1200,MATCH(C657,'Dziennik'!$A$4:$A$1200,0))="","(brak planu)",INDEX('Dziennik'!$H$4:$H$1200,MATCH(C657,'Dziennik'!$A$4:$A$1200,0))),"(dzień poza dziennikiem)"),IFERROR(INDEX($G$4:$G$1000,MATCH(INT(C657)&amp;"#"&amp;(K657-1),$L$4:$L$1000,0))&amp;"","")))</f>
        <v/>
      </c>
      <c r="F657" s="84">
        <f>IF(C657="","",IF(K657=1,IFERROR(INDEX('Dziennik'!$I$4:$I$1200,MATCH(C657,'Dziennik'!$A$4:$A$1200,0)),""),IFERROR(INDEX($H$4:$H$1000,MATCH(INT(C657)&amp;"#"&amp;(K657-1),$L$4:$L$1000,0)),"")))</f>
        <v/>
      </c>
      <c r="H657" s="84" t="n"/>
      <c r="K657">
        <f>IF(C657="","",COUNTIF($C$4:C657,C657))</f>
        <v/>
      </c>
      <c r="L657">
        <f>IF(C657="","",INT(C657)&amp;"#"&amp;K657)</f>
        <v/>
      </c>
      <c r="M657">
        <f>IF(C657="","",YEAR(C657)&amp;"-"&amp;TEXT(MONTH(C657),"00"))</f>
        <v/>
      </c>
    </row>
    <row r="658">
      <c r="A658" s="83" t="n"/>
      <c r="C658" s="83" t="n"/>
      <c r="D658">
        <f>IF(C658="","",CHOOSE(WEEKDAY(C658,2),"pon","wt","śr","czw","pt","sob","ndz"))</f>
        <v/>
      </c>
      <c r="E658">
        <f>IF(C658="","",IF(K658=1,IFERROR(IF(INDEX('Dziennik'!$H$4:$H$1200,MATCH(C658,'Dziennik'!$A$4:$A$1200,0))="","(brak planu)",INDEX('Dziennik'!$H$4:$H$1200,MATCH(C658,'Dziennik'!$A$4:$A$1200,0))),"(dzień poza dziennikiem)"),IFERROR(INDEX($G$4:$G$1000,MATCH(INT(C658)&amp;"#"&amp;(K658-1),$L$4:$L$1000,0))&amp;"","")))</f>
        <v/>
      </c>
      <c r="F658" s="84">
        <f>IF(C658="","",IF(K658=1,IFERROR(INDEX('Dziennik'!$I$4:$I$1200,MATCH(C658,'Dziennik'!$A$4:$A$1200,0)),""),IFERROR(INDEX($H$4:$H$1000,MATCH(INT(C658)&amp;"#"&amp;(K658-1),$L$4:$L$1000,0)),"")))</f>
        <v/>
      </c>
      <c r="H658" s="84" t="n"/>
      <c r="K658">
        <f>IF(C658="","",COUNTIF($C$4:C658,C658))</f>
        <v/>
      </c>
      <c r="L658">
        <f>IF(C658="","",INT(C658)&amp;"#"&amp;K658)</f>
        <v/>
      </c>
      <c r="M658">
        <f>IF(C658="","",YEAR(C658)&amp;"-"&amp;TEXT(MONTH(C658),"00"))</f>
        <v/>
      </c>
    </row>
    <row r="659">
      <c r="A659" s="83" t="n"/>
      <c r="C659" s="83" t="n"/>
      <c r="D659">
        <f>IF(C659="","",CHOOSE(WEEKDAY(C659,2),"pon","wt","śr","czw","pt","sob","ndz"))</f>
        <v/>
      </c>
      <c r="E659">
        <f>IF(C659="","",IF(K659=1,IFERROR(IF(INDEX('Dziennik'!$H$4:$H$1200,MATCH(C659,'Dziennik'!$A$4:$A$1200,0))="","(brak planu)",INDEX('Dziennik'!$H$4:$H$1200,MATCH(C659,'Dziennik'!$A$4:$A$1200,0))),"(dzień poza dziennikiem)"),IFERROR(INDEX($G$4:$G$1000,MATCH(INT(C659)&amp;"#"&amp;(K659-1),$L$4:$L$1000,0))&amp;"","")))</f>
        <v/>
      </c>
      <c r="F659" s="84">
        <f>IF(C659="","",IF(K659=1,IFERROR(INDEX('Dziennik'!$I$4:$I$1200,MATCH(C659,'Dziennik'!$A$4:$A$1200,0)),""),IFERROR(INDEX($H$4:$H$1000,MATCH(INT(C659)&amp;"#"&amp;(K659-1),$L$4:$L$1000,0)),"")))</f>
        <v/>
      </c>
      <c r="H659" s="84" t="n"/>
      <c r="K659">
        <f>IF(C659="","",COUNTIF($C$4:C659,C659))</f>
        <v/>
      </c>
      <c r="L659">
        <f>IF(C659="","",INT(C659)&amp;"#"&amp;K659)</f>
        <v/>
      </c>
      <c r="M659">
        <f>IF(C659="","",YEAR(C659)&amp;"-"&amp;TEXT(MONTH(C659),"00"))</f>
        <v/>
      </c>
    </row>
    <row r="660">
      <c r="A660" s="83" t="n"/>
      <c r="C660" s="83" t="n"/>
      <c r="D660">
        <f>IF(C660="","",CHOOSE(WEEKDAY(C660,2),"pon","wt","śr","czw","pt","sob","ndz"))</f>
        <v/>
      </c>
      <c r="E660">
        <f>IF(C660="","",IF(K660=1,IFERROR(IF(INDEX('Dziennik'!$H$4:$H$1200,MATCH(C660,'Dziennik'!$A$4:$A$1200,0))="","(brak planu)",INDEX('Dziennik'!$H$4:$H$1200,MATCH(C660,'Dziennik'!$A$4:$A$1200,0))),"(dzień poza dziennikiem)"),IFERROR(INDEX($G$4:$G$1000,MATCH(INT(C660)&amp;"#"&amp;(K660-1),$L$4:$L$1000,0))&amp;"","")))</f>
        <v/>
      </c>
      <c r="F660" s="84">
        <f>IF(C660="","",IF(K660=1,IFERROR(INDEX('Dziennik'!$I$4:$I$1200,MATCH(C660,'Dziennik'!$A$4:$A$1200,0)),""),IFERROR(INDEX($H$4:$H$1000,MATCH(INT(C660)&amp;"#"&amp;(K660-1),$L$4:$L$1000,0)),"")))</f>
        <v/>
      </c>
      <c r="H660" s="84" t="n"/>
      <c r="K660">
        <f>IF(C660="","",COUNTIF($C$4:C660,C660))</f>
        <v/>
      </c>
      <c r="L660">
        <f>IF(C660="","",INT(C660)&amp;"#"&amp;K660)</f>
        <v/>
      </c>
      <c r="M660">
        <f>IF(C660="","",YEAR(C660)&amp;"-"&amp;TEXT(MONTH(C660),"00"))</f>
        <v/>
      </c>
    </row>
    <row r="661">
      <c r="A661" s="83" t="n"/>
      <c r="C661" s="83" t="n"/>
      <c r="D661">
        <f>IF(C661="","",CHOOSE(WEEKDAY(C661,2),"pon","wt","śr","czw","pt","sob","ndz"))</f>
        <v/>
      </c>
      <c r="E661">
        <f>IF(C661="","",IF(K661=1,IFERROR(IF(INDEX('Dziennik'!$H$4:$H$1200,MATCH(C661,'Dziennik'!$A$4:$A$1200,0))="","(brak planu)",INDEX('Dziennik'!$H$4:$H$1200,MATCH(C661,'Dziennik'!$A$4:$A$1200,0))),"(dzień poza dziennikiem)"),IFERROR(INDEX($G$4:$G$1000,MATCH(INT(C661)&amp;"#"&amp;(K661-1),$L$4:$L$1000,0))&amp;"","")))</f>
        <v/>
      </c>
      <c r="F661" s="84">
        <f>IF(C661="","",IF(K661=1,IFERROR(INDEX('Dziennik'!$I$4:$I$1200,MATCH(C661,'Dziennik'!$A$4:$A$1200,0)),""),IFERROR(INDEX($H$4:$H$1000,MATCH(INT(C661)&amp;"#"&amp;(K661-1),$L$4:$L$1000,0)),"")))</f>
        <v/>
      </c>
      <c r="H661" s="84" t="n"/>
      <c r="K661">
        <f>IF(C661="","",COUNTIF($C$4:C661,C661))</f>
        <v/>
      </c>
      <c r="L661">
        <f>IF(C661="","",INT(C661)&amp;"#"&amp;K661)</f>
        <v/>
      </c>
      <c r="M661">
        <f>IF(C661="","",YEAR(C661)&amp;"-"&amp;TEXT(MONTH(C661),"00"))</f>
        <v/>
      </c>
    </row>
    <row r="662">
      <c r="A662" s="83" t="n"/>
      <c r="C662" s="83" t="n"/>
      <c r="D662">
        <f>IF(C662="","",CHOOSE(WEEKDAY(C662,2),"pon","wt","śr","czw","pt","sob","ndz"))</f>
        <v/>
      </c>
      <c r="E662">
        <f>IF(C662="","",IF(K662=1,IFERROR(IF(INDEX('Dziennik'!$H$4:$H$1200,MATCH(C662,'Dziennik'!$A$4:$A$1200,0))="","(brak planu)",INDEX('Dziennik'!$H$4:$H$1200,MATCH(C662,'Dziennik'!$A$4:$A$1200,0))),"(dzień poza dziennikiem)"),IFERROR(INDEX($G$4:$G$1000,MATCH(INT(C662)&amp;"#"&amp;(K662-1),$L$4:$L$1000,0))&amp;"","")))</f>
        <v/>
      </c>
      <c r="F662" s="84">
        <f>IF(C662="","",IF(K662=1,IFERROR(INDEX('Dziennik'!$I$4:$I$1200,MATCH(C662,'Dziennik'!$A$4:$A$1200,0)),""),IFERROR(INDEX($H$4:$H$1000,MATCH(INT(C662)&amp;"#"&amp;(K662-1),$L$4:$L$1000,0)),"")))</f>
        <v/>
      </c>
      <c r="H662" s="84" t="n"/>
      <c r="K662">
        <f>IF(C662="","",COUNTIF($C$4:C662,C662))</f>
        <v/>
      </c>
      <c r="L662">
        <f>IF(C662="","",INT(C662)&amp;"#"&amp;K662)</f>
        <v/>
      </c>
      <c r="M662">
        <f>IF(C662="","",YEAR(C662)&amp;"-"&amp;TEXT(MONTH(C662),"00"))</f>
        <v/>
      </c>
    </row>
    <row r="663">
      <c r="A663" s="83" t="n"/>
      <c r="C663" s="83" t="n"/>
      <c r="D663">
        <f>IF(C663="","",CHOOSE(WEEKDAY(C663,2),"pon","wt","śr","czw","pt","sob","ndz"))</f>
        <v/>
      </c>
      <c r="E663">
        <f>IF(C663="","",IF(K663=1,IFERROR(IF(INDEX('Dziennik'!$H$4:$H$1200,MATCH(C663,'Dziennik'!$A$4:$A$1200,0))="","(brak planu)",INDEX('Dziennik'!$H$4:$H$1200,MATCH(C663,'Dziennik'!$A$4:$A$1200,0))),"(dzień poza dziennikiem)"),IFERROR(INDEX($G$4:$G$1000,MATCH(INT(C663)&amp;"#"&amp;(K663-1),$L$4:$L$1000,0))&amp;"","")))</f>
        <v/>
      </c>
      <c r="F663" s="84">
        <f>IF(C663="","",IF(K663=1,IFERROR(INDEX('Dziennik'!$I$4:$I$1200,MATCH(C663,'Dziennik'!$A$4:$A$1200,0)),""),IFERROR(INDEX($H$4:$H$1000,MATCH(INT(C663)&amp;"#"&amp;(K663-1),$L$4:$L$1000,0)),"")))</f>
        <v/>
      </c>
      <c r="H663" s="84" t="n"/>
      <c r="K663">
        <f>IF(C663="","",COUNTIF($C$4:C663,C663))</f>
        <v/>
      </c>
      <c r="L663">
        <f>IF(C663="","",INT(C663)&amp;"#"&amp;K663)</f>
        <v/>
      </c>
      <c r="M663">
        <f>IF(C663="","",YEAR(C663)&amp;"-"&amp;TEXT(MONTH(C663),"00"))</f>
        <v/>
      </c>
    </row>
    <row r="664">
      <c r="A664" s="83" t="n"/>
      <c r="C664" s="83" t="n"/>
      <c r="D664">
        <f>IF(C664="","",CHOOSE(WEEKDAY(C664,2),"pon","wt","śr","czw","pt","sob","ndz"))</f>
        <v/>
      </c>
      <c r="E664">
        <f>IF(C664="","",IF(K664=1,IFERROR(IF(INDEX('Dziennik'!$H$4:$H$1200,MATCH(C664,'Dziennik'!$A$4:$A$1200,0))="","(brak planu)",INDEX('Dziennik'!$H$4:$H$1200,MATCH(C664,'Dziennik'!$A$4:$A$1200,0))),"(dzień poza dziennikiem)"),IFERROR(INDEX($G$4:$G$1000,MATCH(INT(C664)&amp;"#"&amp;(K664-1),$L$4:$L$1000,0))&amp;"","")))</f>
        <v/>
      </c>
      <c r="F664" s="84">
        <f>IF(C664="","",IF(K664=1,IFERROR(INDEX('Dziennik'!$I$4:$I$1200,MATCH(C664,'Dziennik'!$A$4:$A$1200,0)),""),IFERROR(INDEX($H$4:$H$1000,MATCH(INT(C664)&amp;"#"&amp;(K664-1),$L$4:$L$1000,0)),"")))</f>
        <v/>
      </c>
      <c r="H664" s="84" t="n"/>
      <c r="K664">
        <f>IF(C664="","",COUNTIF($C$4:C664,C664))</f>
        <v/>
      </c>
      <c r="L664">
        <f>IF(C664="","",INT(C664)&amp;"#"&amp;K664)</f>
        <v/>
      </c>
      <c r="M664">
        <f>IF(C664="","",YEAR(C664)&amp;"-"&amp;TEXT(MONTH(C664),"00"))</f>
        <v/>
      </c>
    </row>
    <row r="665">
      <c r="A665" s="83" t="n"/>
      <c r="C665" s="83" t="n"/>
      <c r="D665">
        <f>IF(C665="","",CHOOSE(WEEKDAY(C665,2),"pon","wt","śr","czw","pt","sob","ndz"))</f>
        <v/>
      </c>
      <c r="E665">
        <f>IF(C665="","",IF(K665=1,IFERROR(IF(INDEX('Dziennik'!$H$4:$H$1200,MATCH(C665,'Dziennik'!$A$4:$A$1200,0))="","(brak planu)",INDEX('Dziennik'!$H$4:$H$1200,MATCH(C665,'Dziennik'!$A$4:$A$1200,0))),"(dzień poza dziennikiem)"),IFERROR(INDEX($G$4:$G$1000,MATCH(INT(C665)&amp;"#"&amp;(K665-1),$L$4:$L$1000,0))&amp;"","")))</f>
        <v/>
      </c>
      <c r="F665" s="84">
        <f>IF(C665="","",IF(K665=1,IFERROR(INDEX('Dziennik'!$I$4:$I$1200,MATCH(C665,'Dziennik'!$A$4:$A$1200,0)),""),IFERROR(INDEX($H$4:$H$1000,MATCH(INT(C665)&amp;"#"&amp;(K665-1),$L$4:$L$1000,0)),"")))</f>
        <v/>
      </c>
      <c r="H665" s="84" t="n"/>
      <c r="K665">
        <f>IF(C665="","",COUNTIF($C$4:C665,C665))</f>
        <v/>
      </c>
      <c r="L665">
        <f>IF(C665="","",INT(C665)&amp;"#"&amp;K665)</f>
        <v/>
      </c>
      <c r="M665">
        <f>IF(C665="","",YEAR(C665)&amp;"-"&amp;TEXT(MONTH(C665),"00"))</f>
        <v/>
      </c>
    </row>
    <row r="666">
      <c r="A666" s="83" t="n"/>
      <c r="C666" s="83" t="n"/>
      <c r="D666">
        <f>IF(C666="","",CHOOSE(WEEKDAY(C666,2),"pon","wt","śr","czw","pt","sob","ndz"))</f>
        <v/>
      </c>
      <c r="E666">
        <f>IF(C666="","",IF(K666=1,IFERROR(IF(INDEX('Dziennik'!$H$4:$H$1200,MATCH(C666,'Dziennik'!$A$4:$A$1200,0))="","(brak planu)",INDEX('Dziennik'!$H$4:$H$1200,MATCH(C666,'Dziennik'!$A$4:$A$1200,0))),"(dzień poza dziennikiem)"),IFERROR(INDEX($G$4:$G$1000,MATCH(INT(C666)&amp;"#"&amp;(K666-1),$L$4:$L$1000,0))&amp;"","")))</f>
        <v/>
      </c>
      <c r="F666" s="84">
        <f>IF(C666="","",IF(K666=1,IFERROR(INDEX('Dziennik'!$I$4:$I$1200,MATCH(C666,'Dziennik'!$A$4:$A$1200,0)),""),IFERROR(INDEX($H$4:$H$1000,MATCH(INT(C666)&amp;"#"&amp;(K666-1),$L$4:$L$1000,0)),"")))</f>
        <v/>
      </c>
      <c r="H666" s="84" t="n"/>
      <c r="K666">
        <f>IF(C666="","",COUNTIF($C$4:C666,C666))</f>
        <v/>
      </c>
      <c r="L666">
        <f>IF(C666="","",INT(C666)&amp;"#"&amp;K666)</f>
        <v/>
      </c>
      <c r="M666">
        <f>IF(C666="","",YEAR(C666)&amp;"-"&amp;TEXT(MONTH(C666),"00"))</f>
        <v/>
      </c>
    </row>
    <row r="667">
      <c r="A667" s="83" t="n"/>
      <c r="C667" s="83" t="n"/>
      <c r="D667">
        <f>IF(C667="","",CHOOSE(WEEKDAY(C667,2),"pon","wt","śr","czw","pt","sob","ndz"))</f>
        <v/>
      </c>
      <c r="E667">
        <f>IF(C667="","",IF(K667=1,IFERROR(IF(INDEX('Dziennik'!$H$4:$H$1200,MATCH(C667,'Dziennik'!$A$4:$A$1200,0))="","(brak planu)",INDEX('Dziennik'!$H$4:$H$1200,MATCH(C667,'Dziennik'!$A$4:$A$1200,0))),"(dzień poza dziennikiem)"),IFERROR(INDEX($G$4:$G$1000,MATCH(INT(C667)&amp;"#"&amp;(K667-1),$L$4:$L$1000,0))&amp;"","")))</f>
        <v/>
      </c>
      <c r="F667" s="84">
        <f>IF(C667="","",IF(K667=1,IFERROR(INDEX('Dziennik'!$I$4:$I$1200,MATCH(C667,'Dziennik'!$A$4:$A$1200,0)),""),IFERROR(INDEX($H$4:$H$1000,MATCH(INT(C667)&amp;"#"&amp;(K667-1),$L$4:$L$1000,0)),"")))</f>
        <v/>
      </c>
      <c r="H667" s="84" t="n"/>
      <c r="K667">
        <f>IF(C667="","",COUNTIF($C$4:C667,C667))</f>
        <v/>
      </c>
      <c r="L667">
        <f>IF(C667="","",INT(C667)&amp;"#"&amp;K667)</f>
        <v/>
      </c>
      <c r="M667">
        <f>IF(C667="","",YEAR(C667)&amp;"-"&amp;TEXT(MONTH(C667),"00"))</f>
        <v/>
      </c>
    </row>
    <row r="668">
      <c r="A668" s="83" t="n"/>
      <c r="C668" s="83" t="n"/>
      <c r="D668">
        <f>IF(C668="","",CHOOSE(WEEKDAY(C668,2),"pon","wt","śr","czw","pt","sob","ndz"))</f>
        <v/>
      </c>
      <c r="E668">
        <f>IF(C668="","",IF(K668=1,IFERROR(IF(INDEX('Dziennik'!$H$4:$H$1200,MATCH(C668,'Dziennik'!$A$4:$A$1200,0))="","(brak planu)",INDEX('Dziennik'!$H$4:$H$1200,MATCH(C668,'Dziennik'!$A$4:$A$1200,0))),"(dzień poza dziennikiem)"),IFERROR(INDEX($G$4:$G$1000,MATCH(INT(C668)&amp;"#"&amp;(K668-1),$L$4:$L$1000,0))&amp;"","")))</f>
        <v/>
      </c>
      <c r="F668" s="84">
        <f>IF(C668="","",IF(K668=1,IFERROR(INDEX('Dziennik'!$I$4:$I$1200,MATCH(C668,'Dziennik'!$A$4:$A$1200,0)),""),IFERROR(INDEX($H$4:$H$1000,MATCH(INT(C668)&amp;"#"&amp;(K668-1),$L$4:$L$1000,0)),"")))</f>
        <v/>
      </c>
      <c r="H668" s="84" t="n"/>
      <c r="K668">
        <f>IF(C668="","",COUNTIF($C$4:C668,C668))</f>
        <v/>
      </c>
      <c r="L668">
        <f>IF(C668="","",INT(C668)&amp;"#"&amp;K668)</f>
        <v/>
      </c>
      <c r="M668">
        <f>IF(C668="","",YEAR(C668)&amp;"-"&amp;TEXT(MONTH(C668),"00"))</f>
        <v/>
      </c>
    </row>
    <row r="669">
      <c r="A669" s="83" t="n"/>
      <c r="C669" s="83" t="n"/>
      <c r="D669">
        <f>IF(C669="","",CHOOSE(WEEKDAY(C669,2),"pon","wt","śr","czw","pt","sob","ndz"))</f>
        <v/>
      </c>
      <c r="E669">
        <f>IF(C669="","",IF(K669=1,IFERROR(IF(INDEX('Dziennik'!$H$4:$H$1200,MATCH(C669,'Dziennik'!$A$4:$A$1200,0))="","(brak planu)",INDEX('Dziennik'!$H$4:$H$1200,MATCH(C669,'Dziennik'!$A$4:$A$1200,0))),"(dzień poza dziennikiem)"),IFERROR(INDEX($G$4:$G$1000,MATCH(INT(C669)&amp;"#"&amp;(K669-1),$L$4:$L$1000,0))&amp;"","")))</f>
        <v/>
      </c>
      <c r="F669" s="84">
        <f>IF(C669="","",IF(K669=1,IFERROR(INDEX('Dziennik'!$I$4:$I$1200,MATCH(C669,'Dziennik'!$A$4:$A$1200,0)),""),IFERROR(INDEX($H$4:$H$1000,MATCH(INT(C669)&amp;"#"&amp;(K669-1),$L$4:$L$1000,0)),"")))</f>
        <v/>
      </c>
      <c r="H669" s="84" t="n"/>
      <c r="K669">
        <f>IF(C669="","",COUNTIF($C$4:C669,C669))</f>
        <v/>
      </c>
      <c r="L669">
        <f>IF(C669="","",INT(C669)&amp;"#"&amp;K669)</f>
        <v/>
      </c>
      <c r="M669">
        <f>IF(C669="","",YEAR(C669)&amp;"-"&amp;TEXT(MONTH(C669),"00"))</f>
        <v/>
      </c>
    </row>
    <row r="670">
      <c r="A670" s="83" t="n"/>
      <c r="C670" s="83" t="n"/>
      <c r="D670">
        <f>IF(C670="","",CHOOSE(WEEKDAY(C670,2),"pon","wt","śr","czw","pt","sob","ndz"))</f>
        <v/>
      </c>
      <c r="E670">
        <f>IF(C670="","",IF(K670=1,IFERROR(IF(INDEX('Dziennik'!$H$4:$H$1200,MATCH(C670,'Dziennik'!$A$4:$A$1200,0))="","(brak planu)",INDEX('Dziennik'!$H$4:$H$1200,MATCH(C670,'Dziennik'!$A$4:$A$1200,0))),"(dzień poza dziennikiem)"),IFERROR(INDEX($G$4:$G$1000,MATCH(INT(C670)&amp;"#"&amp;(K670-1),$L$4:$L$1000,0))&amp;"","")))</f>
        <v/>
      </c>
      <c r="F670" s="84">
        <f>IF(C670="","",IF(K670=1,IFERROR(INDEX('Dziennik'!$I$4:$I$1200,MATCH(C670,'Dziennik'!$A$4:$A$1200,0)),""),IFERROR(INDEX($H$4:$H$1000,MATCH(INT(C670)&amp;"#"&amp;(K670-1),$L$4:$L$1000,0)),"")))</f>
        <v/>
      </c>
      <c r="H670" s="84" t="n"/>
      <c r="K670">
        <f>IF(C670="","",COUNTIF($C$4:C670,C670))</f>
        <v/>
      </c>
      <c r="L670">
        <f>IF(C670="","",INT(C670)&amp;"#"&amp;K670)</f>
        <v/>
      </c>
      <c r="M670">
        <f>IF(C670="","",YEAR(C670)&amp;"-"&amp;TEXT(MONTH(C670),"00"))</f>
        <v/>
      </c>
    </row>
    <row r="671">
      <c r="A671" s="83" t="n"/>
      <c r="C671" s="83" t="n"/>
      <c r="D671">
        <f>IF(C671="","",CHOOSE(WEEKDAY(C671,2),"pon","wt","śr","czw","pt","sob","ndz"))</f>
        <v/>
      </c>
      <c r="E671">
        <f>IF(C671="","",IF(K671=1,IFERROR(IF(INDEX('Dziennik'!$H$4:$H$1200,MATCH(C671,'Dziennik'!$A$4:$A$1200,0))="","(brak planu)",INDEX('Dziennik'!$H$4:$H$1200,MATCH(C671,'Dziennik'!$A$4:$A$1200,0))),"(dzień poza dziennikiem)"),IFERROR(INDEX($G$4:$G$1000,MATCH(INT(C671)&amp;"#"&amp;(K671-1),$L$4:$L$1000,0))&amp;"","")))</f>
        <v/>
      </c>
      <c r="F671" s="84">
        <f>IF(C671="","",IF(K671=1,IFERROR(INDEX('Dziennik'!$I$4:$I$1200,MATCH(C671,'Dziennik'!$A$4:$A$1200,0)),""),IFERROR(INDEX($H$4:$H$1000,MATCH(INT(C671)&amp;"#"&amp;(K671-1),$L$4:$L$1000,0)),"")))</f>
        <v/>
      </c>
      <c r="H671" s="84" t="n"/>
      <c r="K671">
        <f>IF(C671="","",COUNTIF($C$4:C671,C671))</f>
        <v/>
      </c>
      <c r="L671">
        <f>IF(C671="","",INT(C671)&amp;"#"&amp;K671)</f>
        <v/>
      </c>
      <c r="M671">
        <f>IF(C671="","",YEAR(C671)&amp;"-"&amp;TEXT(MONTH(C671),"00"))</f>
        <v/>
      </c>
    </row>
    <row r="672">
      <c r="A672" s="83" t="n"/>
      <c r="C672" s="83" t="n"/>
      <c r="D672">
        <f>IF(C672="","",CHOOSE(WEEKDAY(C672,2),"pon","wt","śr","czw","pt","sob","ndz"))</f>
        <v/>
      </c>
      <c r="E672">
        <f>IF(C672="","",IF(K672=1,IFERROR(IF(INDEX('Dziennik'!$H$4:$H$1200,MATCH(C672,'Dziennik'!$A$4:$A$1200,0))="","(brak planu)",INDEX('Dziennik'!$H$4:$H$1200,MATCH(C672,'Dziennik'!$A$4:$A$1200,0))),"(dzień poza dziennikiem)"),IFERROR(INDEX($G$4:$G$1000,MATCH(INT(C672)&amp;"#"&amp;(K672-1),$L$4:$L$1000,0))&amp;"","")))</f>
        <v/>
      </c>
      <c r="F672" s="84">
        <f>IF(C672="","",IF(K672=1,IFERROR(INDEX('Dziennik'!$I$4:$I$1200,MATCH(C672,'Dziennik'!$A$4:$A$1200,0)),""),IFERROR(INDEX($H$4:$H$1000,MATCH(INT(C672)&amp;"#"&amp;(K672-1),$L$4:$L$1000,0)),"")))</f>
        <v/>
      </c>
      <c r="H672" s="84" t="n"/>
      <c r="K672">
        <f>IF(C672="","",COUNTIF($C$4:C672,C672))</f>
        <v/>
      </c>
      <c r="L672">
        <f>IF(C672="","",INT(C672)&amp;"#"&amp;K672)</f>
        <v/>
      </c>
      <c r="M672">
        <f>IF(C672="","",YEAR(C672)&amp;"-"&amp;TEXT(MONTH(C672),"00"))</f>
        <v/>
      </c>
    </row>
    <row r="673">
      <c r="A673" s="83" t="n"/>
      <c r="C673" s="83" t="n"/>
      <c r="D673">
        <f>IF(C673="","",CHOOSE(WEEKDAY(C673,2),"pon","wt","śr","czw","pt","sob","ndz"))</f>
        <v/>
      </c>
      <c r="E673">
        <f>IF(C673="","",IF(K673=1,IFERROR(IF(INDEX('Dziennik'!$H$4:$H$1200,MATCH(C673,'Dziennik'!$A$4:$A$1200,0))="","(brak planu)",INDEX('Dziennik'!$H$4:$H$1200,MATCH(C673,'Dziennik'!$A$4:$A$1200,0))),"(dzień poza dziennikiem)"),IFERROR(INDEX($G$4:$G$1000,MATCH(INT(C673)&amp;"#"&amp;(K673-1),$L$4:$L$1000,0))&amp;"","")))</f>
        <v/>
      </c>
      <c r="F673" s="84">
        <f>IF(C673="","",IF(K673=1,IFERROR(INDEX('Dziennik'!$I$4:$I$1200,MATCH(C673,'Dziennik'!$A$4:$A$1200,0)),""),IFERROR(INDEX($H$4:$H$1000,MATCH(INT(C673)&amp;"#"&amp;(K673-1),$L$4:$L$1000,0)),"")))</f>
        <v/>
      </c>
      <c r="H673" s="84" t="n"/>
      <c r="K673">
        <f>IF(C673="","",COUNTIF($C$4:C673,C673))</f>
        <v/>
      </c>
      <c r="L673">
        <f>IF(C673="","",INT(C673)&amp;"#"&amp;K673)</f>
        <v/>
      </c>
      <c r="M673">
        <f>IF(C673="","",YEAR(C673)&amp;"-"&amp;TEXT(MONTH(C673),"00"))</f>
        <v/>
      </c>
    </row>
    <row r="674">
      <c r="A674" s="83" t="n"/>
      <c r="C674" s="83" t="n"/>
      <c r="D674">
        <f>IF(C674="","",CHOOSE(WEEKDAY(C674,2),"pon","wt","śr","czw","pt","sob","ndz"))</f>
        <v/>
      </c>
      <c r="E674">
        <f>IF(C674="","",IF(K674=1,IFERROR(IF(INDEX('Dziennik'!$H$4:$H$1200,MATCH(C674,'Dziennik'!$A$4:$A$1200,0))="","(brak planu)",INDEX('Dziennik'!$H$4:$H$1200,MATCH(C674,'Dziennik'!$A$4:$A$1200,0))),"(dzień poza dziennikiem)"),IFERROR(INDEX($G$4:$G$1000,MATCH(INT(C674)&amp;"#"&amp;(K674-1),$L$4:$L$1000,0))&amp;"","")))</f>
        <v/>
      </c>
      <c r="F674" s="84">
        <f>IF(C674="","",IF(K674=1,IFERROR(INDEX('Dziennik'!$I$4:$I$1200,MATCH(C674,'Dziennik'!$A$4:$A$1200,0)),""),IFERROR(INDEX($H$4:$H$1000,MATCH(INT(C674)&amp;"#"&amp;(K674-1),$L$4:$L$1000,0)),"")))</f>
        <v/>
      </c>
      <c r="H674" s="84" t="n"/>
      <c r="K674">
        <f>IF(C674="","",COUNTIF($C$4:C674,C674))</f>
        <v/>
      </c>
      <c r="L674">
        <f>IF(C674="","",INT(C674)&amp;"#"&amp;K674)</f>
        <v/>
      </c>
      <c r="M674">
        <f>IF(C674="","",YEAR(C674)&amp;"-"&amp;TEXT(MONTH(C674),"00"))</f>
        <v/>
      </c>
    </row>
    <row r="675">
      <c r="A675" s="83" t="n"/>
      <c r="C675" s="83" t="n"/>
      <c r="D675">
        <f>IF(C675="","",CHOOSE(WEEKDAY(C675,2),"pon","wt","śr","czw","pt","sob","ndz"))</f>
        <v/>
      </c>
      <c r="E675">
        <f>IF(C675="","",IF(K675=1,IFERROR(IF(INDEX('Dziennik'!$H$4:$H$1200,MATCH(C675,'Dziennik'!$A$4:$A$1200,0))="","(brak planu)",INDEX('Dziennik'!$H$4:$H$1200,MATCH(C675,'Dziennik'!$A$4:$A$1200,0))),"(dzień poza dziennikiem)"),IFERROR(INDEX($G$4:$G$1000,MATCH(INT(C675)&amp;"#"&amp;(K675-1),$L$4:$L$1000,0))&amp;"","")))</f>
        <v/>
      </c>
      <c r="F675" s="84">
        <f>IF(C675="","",IF(K675=1,IFERROR(INDEX('Dziennik'!$I$4:$I$1200,MATCH(C675,'Dziennik'!$A$4:$A$1200,0)),""),IFERROR(INDEX($H$4:$H$1000,MATCH(INT(C675)&amp;"#"&amp;(K675-1),$L$4:$L$1000,0)),"")))</f>
        <v/>
      </c>
      <c r="H675" s="84" t="n"/>
      <c r="K675">
        <f>IF(C675="","",COUNTIF($C$4:C675,C675))</f>
        <v/>
      </c>
      <c r="L675">
        <f>IF(C675="","",INT(C675)&amp;"#"&amp;K675)</f>
        <v/>
      </c>
      <c r="M675">
        <f>IF(C675="","",YEAR(C675)&amp;"-"&amp;TEXT(MONTH(C675),"00"))</f>
        <v/>
      </c>
    </row>
    <row r="676">
      <c r="A676" s="83" t="n"/>
      <c r="C676" s="83" t="n"/>
      <c r="D676">
        <f>IF(C676="","",CHOOSE(WEEKDAY(C676,2),"pon","wt","śr","czw","pt","sob","ndz"))</f>
        <v/>
      </c>
      <c r="E676">
        <f>IF(C676="","",IF(K676=1,IFERROR(IF(INDEX('Dziennik'!$H$4:$H$1200,MATCH(C676,'Dziennik'!$A$4:$A$1200,0))="","(brak planu)",INDEX('Dziennik'!$H$4:$H$1200,MATCH(C676,'Dziennik'!$A$4:$A$1200,0))),"(dzień poza dziennikiem)"),IFERROR(INDEX($G$4:$G$1000,MATCH(INT(C676)&amp;"#"&amp;(K676-1),$L$4:$L$1000,0))&amp;"","")))</f>
        <v/>
      </c>
      <c r="F676" s="84">
        <f>IF(C676="","",IF(K676=1,IFERROR(INDEX('Dziennik'!$I$4:$I$1200,MATCH(C676,'Dziennik'!$A$4:$A$1200,0)),""),IFERROR(INDEX($H$4:$H$1000,MATCH(INT(C676)&amp;"#"&amp;(K676-1),$L$4:$L$1000,0)),"")))</f>
        <v/>
      </c>
      <c r="H676" s="84" t="n"/>
      <c r="K676">
        <f>IF(C676="","",COUNTIF($C$4:C676,C676))</f>
        <v/>
      </c>
      <c r="L676">
        <f>IF(C676="","",INT(C676)&amp;"#"&amp;K676)</f>
        <v/>
      </c>
      <c r="M676">
        <f>IF(C676="","",YEAR(C676)&amp;"-"&amp;TEXT(MONTH(C676),"00"))</f>
        <v/>
      </c>
    </row>
    <row r="677">
      <c r="A677" s="83" t="n"/>
      <c r="C677" s="83" t="n"/>
      <c r="D677">
        <f>IF(C677="","",CHOOSE(WEEKDAY(C677,2),"pon","wt","śr","czw","pt","sob","ndz"))</f>
        <v/>
      </c>
      <c r="E677">
        <f>IF(C677="","",IF(K677=1,IFERROR(IF(INDEX('Dziennik'!$H$4:$H$1200,MATCH(C677,'Dziennik'!$A$4:$A$1200,0))="","(brak planu)",INDEX('Dziennik'!$H$4:$H$1200,MATCH(C677,'Dziennik'!$A$4:$A$1200,0))),"(dzień poza dziennikiem)"),IFERROR(INDEX($G$4:$G$1000,MATCH(INT(C677)&amp;"#"&amp;(K677-1),$L$4:$L$1000,0))&amp;"","")))</f>
        <v/>
      </c>
      <c r="F677" s="84">
        <f>IF(C677="","",IF(K677=1,IFERROR(INDEX('Dziennik'!$I$4:$I$1200,MATCH(C677,'Dziennik'!$A$4:$A$1200,0)),""),IFERROR(INDEX($H$4:$H$1000,MATCH(INT(C677)&amp;"#"&amp;(K677-1),$L$4:$L$1000,0)),"")))</f>
        <v/>
      </c>
      <c r="H677" s="84" t="n"/>
      <c r="K677">
        <f>IF(C677="","",COUNTIF($C$4:C677,C677))</f>
        <v/>
      </c>
      <c r="L677">
        <f>IF(C677="","",INT(C677)&amp;"#"&amp;K677)</f>
        <v/>
      </c>
      <c r="M677">
        <f>IF(C677="","",YEAR(C677)&amp;"-"&amp;TEXT(MONTH(C677),"00"))</f>
        <v/>
      </c>
    </row>
    <row r="678">
      <c r="A678" s="83" t="n"/>
      <c r="C678" s="83" t="n"/>
      <c r="D678">
        <f>IF(C678="","",CHOOSE(WEEKDAY(C678,2),"pon","wt","śr","czw","pt","sob","ndz"))</f>
        <v/>
      </c>
      <c r="E678">
        <f>IF(C678="","",IF(K678=1,IFERROR(IF(INDEX('Dziennik'!$H$4:$H$1200,MATCH(C678,'Dziennik'!$A$4:$A$1200,0))="","(brak planu)",INDEX('Dziennik'!$H$4:$H$1200,MATCH(C678,'Dziennik'!$A$4:$A$1200,0))),"(dzień poza dziennikiem)"),IFERROR(INDEX($G$4:$G$1000,MATCH(INT(C678)&amp;"#"&amp;(K678-1),$L$4:$L$1000,0))&amp;"","")))</f>
        <v/>
      </c>
      <c r="F678" s="84">
        <f>IF(C678="","",IF(K678=1,IFERROR(INDEX('Dziennik'!$I$4:$I$1200,MATCH(C678,'Dziennik'!$A$4:$A$1200,0)),""),IFERROR(INDEX($H$4:$H$1000,MATCH(INT(C678)&amp;"#"&amp;(K678-1),$L$4:$L$1000,0)),"")))</f>
        <v/>
      </c>
      <c r="H678" s="84" t="n"/>
      <c r="K678">
        <f>IF(C678="","",COUNTIF($C$4:C678,C678))</f>
        <v/>
      </c>
      <c r="L678">
        <f>IF(C678="","",INT(C678)&amp;"#"&amp;K678)</f>
        <v/>
      </c>
      <c r="M678">
        <f>IF(C678="","",YEAR(C678)&amp;"-"&amp;TEXT(MONTH(C678),"00"))</f>
        <v/>
      </c>
    </row>
    <row r="679">
      <c r="A679" s="83" t="n"/>
      <c r="C679" s="83" t="n"/>
      <c r="D679">
        <f>IF(C679="","",CHOOSE(WEEKDAY(C679,2),"pon","wt","śr","czw","pt","sob","ndz"))</f>
        <v/>
      </c>
      <c r="E679">
        <f>IF(C679="","",IF(K679=1,IFERROR(IF(INDEX('Dziennik'!$H$4:$H$1200,MATCH(C679,'Dziennik'!$A$4:$A$1200,0))="","(brak planu)",INDEX('Dziennik'!$H$4:$H$1200,MATCH(C679,'Dziennik'!$A$4:$A$1200,0))),"(dzień poza dziennikiem)"),IFERROR(INDEX($G$4:$G$1000,MATCH(INT(C679)&amp;"#"&amp;(K679-1),$L$4:$L$1000,0))&amp;"","")))</f>
        <v/>
      </c>
      <c r="F679" s="84">
        <f>IF(C679="","",IF(K679=1,IFERROR(INDEX('Dziennik'!$I$4:$I$1200,MATCH(C679,'Dziennik'!$A$4:$A$1200,0)),""),IFERROR(INDEX($H$4:$H$1000,MATCH(INT(C679)&amp;"#"&amp;(K679-1),$L$4:$L$1000,0)),"")))</f>
        <v/>
      </c>
      <c r="H679" s="84" t="n"/>
      <c r="K679">
        <f>IF(C679="","",COUNTIF($C$4:C679,C679))</f>
        <v/>
      </c>
      <c r="L679">
        <f>IF(C679="","",INT(C679)&amp;"#"&amp;K679)</f>
        <v/>
      </c>
      <c r="M679">
        <f>IF(C679="","",YEAR(C679)&amp;"-"&amp;TEXT(MONTH(C679),"00"))</f>
        <v/>
      </c>
    </row>
    <row r="680">
      <c r="A680" s="83" t="n"/>
      <c r="C680" s="83" t="n"/>
      <c r="D680">
        <f>IF(C680="","",CHOOSE(WEEKDAY(C680,2),"pon","wt","śr","czw","pt","sob","ndz"))</f>
        <v/>
      </c>
      <c r="E680">
        <f>IF(C680="","",IF(K680=1,IFERROR(IF(INDEX('Dziennik'!$H$4:$H$1200,MATCH(C680,'Dziennik'!$A$4:$A$1200,0))="","(brak planu)",INDEX('Dziennik'!$H$4:$H$1200,MATCH(C680,'Dziennik'!$A$4:$A$1200,0))),"(dzień poza dziennikiem)"),IFERROR(INDEX($G$4:$G$1000,MATCH(INT(C680)&amp;"#"&amp;(K680-1),$L$4:$L$1000,0))&amp;"","")))</f>
        <v/>
      </c>
      <c r="F680" s="84">
        <f>IF(C680="","",IF(K680=1,IFERROR(INDEX('Dziennik'!$I$4:$I$1200,MATCH(C680,'Dziennik'!$A$4:$A$1200,0)),""),IFERROR(INDEX($H$4:$H$1000,MATCH(INT(C680)&amp;"#"&amp;(K680-1),$L$4:$L$1000,0)),"")))</f>
        <v/>
      </c>
      <c r="H680" s="84" t="n"/>
      <c r="K680">
        <f>IF(C680="","",COUNTIF($C$4:C680,C680))</f>
        <v/>
      </c>
      <c r="L680">
        <f>IF(C680="","",INT(C680)&amp;"#"&amp;K680)</f>
        <v/>
      </c>
      <c r="M680">
        <f>IF(C680="","",YEAR(C680)&amp;"-"&amp;TEXT(MONTH(C680),"00"))</f>
        <v/>
      </c>
    </row>
    <row r="681">
      <c r="A681" s="83" t="n"/>
      <c r="C681" s="83" t="n"/>
      <c r="D681">
        <f>IF(C681="","",CHOOSE(WEEKDAY(C681,2),"pon","wt","śr","czw","pt","sob","ndz"))</f>
        <v/>
      </c>
      <c r="E681">
        <f>IF(C681="","",IF(K681=1,IFERROR(IF(INDEX('Dziennik'!$H$4:$H$1200,MATCH(C681,'Dziennik'!$A$4:$A$1200,0))="","(brak planu)",INDEX('Dziennik'!$H$4:$H$1200,MATCH(C681,'Dziennik'!$A$4:$A$1200,0))),"(dzień poza dziennikiem)"),IFERROR(INDEX($G$4:$G$1000,MATCH(INT(C681)&amp;"#"&amp;(K681-1),$L$4:$L$1000,0))&amp;"","")))</f>
        <v/>
      </c>
      <c r="F681" s="84">
        <f>IF(C681="","",IF(K681=1,IFERROR(INDEX('Dziennik'!$I$4:$I$1200,MATCH(C681,'Dziennik'!$A$4:$A$1200,0)),""),IFERROR(INDEX($H$4:$H$1000,MATCH(INT(C681)&amp;"#"&amp;(K681-1),$L$4:$L$1000,0)),"")))</f>
        <v/>
      </c>
      <c r="H681" s="84" t="n"/>
      <c r="K681">
        <f>IF(C681="","",COUNTIF($C$4:C681,C681))</f>
        <v/>
      </c>
      <c r="L681">
        <f>IF(C681="","",INT(C681)&amp;"#"&amp;K681)</f>
        <v/>
      </c>
      <c r="M681">
        <f>IF(C681="","",YEAR(C681)&amp;"-"&amp;TEXT(MONTH(C681),"00"))</f>
        <v/>
      </c>
    </row>
    <row r="682">
      <c r="A682" s="83" t="n"/>
      <c r="C682" s="83" t="n"/>
      <c r="D682">
        <f>IF(C682="","",CHOOSE(WEEKDAY(C682,2),"pon","wt","śr","czw","pt","sob","ndz"))</f>
        <v/>
      </c>
      <c r="E682">
        <f>IF(C682="","",IF(K682=1,IFERROR(IF(INDEX('Dziennik'!$H$4:$H$1200,MATCH(C682,'Dziennik'!$A$4:$A$1200,0))="","(brak planu)",INDEX('Dziennik'!$H$4:$H$1200,MATCH(C682,'Dziennik'!$A$4:$A$1200,0))),"(dzień poza dziennikiem)"),IFERROR(INDEX($G$4:$G$1000,MATCH(INT(C682)&amp;"#"&amp;(K682-1),$L$4:$L$1000,0))&amp;"","")))</f>
        <v/>
      </c>
      <c r="F682" s="84">
        <f>IF(C682="","",IF(K682=1,IFERROR(INDEX('Dziennik'!$I$4:$I$1200,MATCH(C682,'Dziennik'!$A$4:$A$1200,0)),""),IFERROR(INDEX($H$4:$H$1000,MATCH(INT(C682)&amp;"#"&amp;(K682-1),$L$4:$L$1000,0)),"")))</f>
        <v/>
      </c>
      <c r="H682" s="84" t="n"/>
      <c r="K682">
        <f>IF(C682="","",COUNTIF($C$4:C682,C682))</f>
        <v/>
      </c>
      <c r="L682">
        <f>IF(C682="","",INT(C682)&amp;"#"&amp;K682)</f>
        <v/>
      </c>
      <c r="M682">
        <f>IF(C682="","",YEAR(C682)&amp;"-"&amp;TEXT(MONTH(C682),"00"))</f>
        <v/>
      </c>
    </row>
    <row r="683">
      <c r="A683" s="83" t="n"/>
      <c r="C683" s="83" t="n"/>
      <c r="D683">
        <f>IF(C683="","",CHOOSE(WEEKDAY(C683,2),"pon","wt","śr","czw","pt","sob","ndz"))</f>
        <v/>
      </c>
      <c r="E683">
        <f>IF(C683="","",IF(K683=1,IFERROR(IF(INDEX('Dziennik'!$H$4:$H$1200,MATCH(C683,'Dziennik'!$A$4:$A$1200,0))="","(brak planu)",INDEX('Dziennik'!$H$4:$H$1200,MATCH(C683,'Dziennik'!$A$4:$A$1200,0))),"(dzień poza dziennikiem)"),IFERROR(INDEX($G$4:$G$1000,MATCH(INT(C683)&amp;"#"&amp;(K683-1),$L$4:$L$1000,0))&amp;"","")))</f>
        <v/>
      </c>
      <c r="F683" s="84">
        <f>IF(C683="","",IF(K683=1,IFERROR(INDEX('Dziennik'!$I$4:$I$1200,MATCH(C683,'Dziennik'!$A$4:$A$1200,0)),""),IFERROR(INDEX($H$4:$H$1000,MATCH(INT(C683)&amp;"#"&amp;(K683-1),$L$4:$L$1000,0)),"")))</f>
        <v/>
      </c>
      <c r="H683" s="84" t="n"/>
      <c r="K683">
        <f>IF(C683="","",COUNTIF($C$4:C683,C683))</f>
        <v/>
      </c>
      <c r="L683">
        <f>IF(C683="","",INT(C683)&amp;"#"&amp;K683)</f>
        <v/>
      </c>
      <c r="M683">
        <f>IF(C683="","",YEAR(C683)&amp;"-"&amp;TEXT(MONTH(C683),"00"))</f>
        <v/>
      </c>
    </row>
    <row r="684">
      <c r="A684" s="83" t="n"/>
      <c r="C684" s="83" t="n"/>
      <c r="D684">
        <f>IF(C684="","",CHOOSE(WEEKDAY(C684,2),"pon","wt","śr","czw","pt","sob","ndz"))</f>
        <v/>
      </c>
      <c r="E684">
        <f>IF(C684="","",IF(K684=1,IFERROR(IF(INDEX('Dziennik'!$H$4:$H$1200,MATCH(C684,'Dziennik'!$A$4:$A$1200,0))="","(brak planu)",INDEX('Dziennik'!$H$4:$H$1200,MATCH(C684,'Dziennik'!$A$4:$A$1200,0))),"(dzień poza dziennikiem)"),IFERROR(INDEX($G$4:$G$1000,MATCH(INT(C684)&amp;"#"&amp;(K684-1),$L$4:$L$1000,0))&amp;"","")))</f>
        <v/>
      </c>
      <c r="F684" s="84">
        <f>IF(C684="","",IF(K684=1,IFERROR(INDEX('Dziennik'!$I$4:$I$1200,MATCH(C684,'Dziennik'!$A$4:$A$1200,0)),""),IFERROR(INDEX($H$4:$H$1000,MATCH(INT(C684)&amp;"#"&amp;(K684-1),$L$4:$L$1000,0)),"")))</f>
        <v/>
      </c>
      <c r="H684" s="84" t="n"/>
      <c r="K684">
        <f>IF(C684="","",COUNTIF($C$4:C684,C684))</f>
        <v/>
      </c>
      <c r="L684">
        <f>IF(C684="","",INT(C684)&amp;"#"&amp;K684)</f>
        <v/>
      </c>
      <c r="M684">
        <f>IF(C684="","",YEAR(C684)&amp;"-"&amp;TEXT(MONTH(C684),"00"))</f>
        <v/>
      </c>
    </row>
    <row r="685">
      <c r="A685" s="83" t="n"/>
      <c r="C685" s="83" t="n"/>
      <c r="D685">
        <f>IF(C685="","",CHOOSE(WEEKDAY(C685,2),"pon","wt","śr","czw","pt","sob","ndz"))</f>
        <v/>
      </c>
      <c r="E685">
        <f>IF(C685="","",IF(K685=1,IFERROR(IF(INDEX('Dziennik'!$H$4:$H$1200,MATCH(C685,'Dziennik'!$A$4:$A$1200,0))="","(brak planu)",INDEX('Dziennik'!$H$4:$H$1200,MATCH(C685,'Dziennik'!$A$4:$A$1200,0))),"(dzień poza dziennikiem)"),IFERROR(INDEX($G$4:$G$1000,MATCH(INT(C685)&amp;"#"&amp;(K685-1),$L$4:$L$1000,0))&amp;"","")))</f>
        <v/>
      </c>
      <c r="F685" s="84">
        <f>IF(C685="","",IF(K685=1,IFERROR(INDEX('Dziennik'!$I$4:$I$1200,MATCH(C685,'Dziennik'!$A$4:$A$1200,0)),""),IFERROR(INDEX($H$4:$H$1000,MATCH(INT(C685)&amp;"#"&amp;(K685-1),$L$4:$L$1000,0)),"")))</f>
        <v/>
      </c>
      <c r="H685" s="84" t="n"/>
      <c r="K685">
        <f>IF(C685="","",COUNTIF($C$4:C685,C685))</f>
        <v/>
      </c>
      <c r="L685">
        <f>IF(C685="","",INT(C685)&amp;"#"&amp;K685)</f>
        <v/>
      </c>
      <c r="M685">
        <f>IF(C685="","",YEAR(C685)&amp;"-"&amp;TEXT(MONTH(C685),"00"))</f>
        <v/>
      </c>
    </row>
    <row r="686">
      <c r="A686" s="83" t="n"/>
      <c r="C686" s="83" t="n"/>
      <c r="D686">
        <f>IF(C686="","",CHOOSE(WEEKDAY(C686,2),"pon","wt","śr","czw","pt","sob","ndz"))</f>
        <v/>
      </c>
      <c r="E686">
        <f>IF(C686="","",IF(K686=1,IFERROR(IF(INDEX('Dziennik'!$H$4:$H$1200,MATCH(C686,'Dziennik'!$A$4:$A$1200,0))="","(brak planu)",INDEX('Dziennik'!$H$4:$H$1200,MATCH(C686,'Dziennik'!$A$4:$A$1200,0))),"(dzień poza dziennikiem)"),IFERROR(INDEX($G$4:$G$1000,MATCH(INT(C686)&amp;"#"&amp;(K686-1),$L$4:$L$1000,0))&amp;"","")))</f>
        <v/>
      </c>
      <c r="F686" s="84">
        <f>IF(C686="","",IF(K686=1,IFERROR(INDEX('Dziennik'!$I$4:$I$1200,MATCH(C686,'Dziennik'!$A$4:$A$1200,0)),""),IFERROR(INDEX($H$4:$H$1000,MATCH(INT(C686)&amp;"#"&amp;(K686-1),$L$4:$L$1000,0)),"")))</f>
        <v/>
      </c>
      <c r="H686" s="84" t="n"/>
      <c r="K686">
        <f>IF(C686="","",COUNTIF($C$4:C686,C686))</f>
        <v/>
      </c>
      <c r="L686">
        <f>IF(C686="","",INT(C686)&amp;"#"&amp;K686)</f>
        <v/>
      </c>
      <c r="M686">
        <f>IF(C686="","",YEAR(C686)&amp;"-"&amp;TEXT(MONTH(C686),"00"))</f>
        <v/>
      </c>
    </row>
    <row r="687">
      <c r="A687" s="83" t="n"/>
      <c r="C687" s="83" t="n"/>
      <c r="D687">
        <f>IF(C687="","",CHOOSE(WEEKDAY(C687,2),"pon","wt","śr","czw","pt","sob","ndz"))</f>
        <v/>
      </c>
      <c r="E687">
        <f>IF(C687="","",IF(K687=1,IFERROR(IF(INDEX('Dziennik'!$H$4:$H$1200,MATCH(C687,'Dziennik'!$A$4:$A$1200,0))="","(brak planu)",INDEX('Dziennik'!$H$4:$H$1200,MATCH(C687,'Dziennik'!$A$4:$A$1200,0))),"(dzień poza dziennikiem)"),IFERROR(INDEX($G$4:$G$1000,MATCH(INT(C687)&amp;"#"&amp;(K687-1),$L$4:$L$1000,0))&amp;"","")))</f>
        <v/>
      </c>
      <c r="F687" s="84">
        <f>IF(C687="","",IF(K687=1,IFERROR(INDEX('Dziennik'!$I$4:$I$1200,MATCH(C687,'Dziennik'!$A$4:$A$1200,0)),""),IFERROR(INDEX($H$4:$H$1000,MATCH(INT(C687)&amp;"#"&amp;(K687-1),$L$4:$L$1000,0)),"")))</f>
        <v/>
      </c>
      <c r="H687" s="84" t="n"/>
      <c r="K687">
        <f>IF(C687="","",COUNTIF($C$4:C687,C687))</f>
        <v/>
      </c>
      <c r="L687">
        <f>IF(C687="","",INT(C687)&amp;"#"&amp;K687)</f>
        <v/>
      </c>
      <c r="M687">
        <f>IF(C687="","",YEAR(C687)&amp;"-"&amp;TEXT(MONTH(C687),"00"))</f>
        <v/>
      </c>
    </row>
    <row r="688">
      <c r="A688" s="83" t="n"/>
      <c r="C688" s="83" t="n"/>
      <c r="D688">
        <f>IF(C688="","",CHOOSE(WEEKDAY(C688,2),"pon","wt","śr","czw","pt","sob","ndz"))</f>
        <v/>
      </c>
      <c r="E688">
        <f>IF(C688="","",IF(K688=1,IFERROR(IF(INDEX('Dziennik'!$H$4:$H$1200,MATCH(C688,'Dziennik'!$A$4:$A$1200,0))="","(brak planu)",INDEX('Dziennik'!$H$4:$H$1200,MATCH(C688,'Dziennik'!$A$4:$A$1200,0))),"(dzień poza dziennikiem)"),IFERROR(INDEX($G$4:$G$1000,MATCH(INT(C688)&amp;"#"&amp;(K688-1),$L$4:$L$1000,0))&amp;"","")))</f>
        <v/>
      </c>
      <c r="F688" s="84">
        <f>IF(C688="","",IF(K688=1,IFERROR(INDEX('Dziennik'!$I$4:$I$1200,MATCH(C688,'Dziennik'!$A$4:$A$1200,0)),""),IFERROR(INDEX($H$4:$H$1000,MATCH(INT(C688)&amp;"#"&amp;(K688-1),$L$4:$L$1000,0)),"")))</f>
        <v/>
      </c>
      <c r="H688" s="84" t="n"/>
      <c r="K688">
        <f>IF(C688="","",COUNTIF($C$4:C688,C688))</f>
        <v/>
      </c>
      <c r="L688">
        <f>IF(C688="","",INT(C688)&amp;"#"&amp;K688)</f>
        <v/>
      </c>
      <c r="M688">
        <f>IF(C688="","",YEAR(C688)&amp;"-"&amp;TEXT(MONTH(C688),"00"))</f>
        <v/>
      </c>
    </row>
    <row r="689">
      <c r="A689" s="83" t="n"/>
      <c r="C689" s="83" t="n"/>
      <c r="D689">
        <f>IF(C689="","",CHOOSE(WEEKDAY(C689,2),"pon","wt","śr","czw","pt","sob","ndz"))</f>
        <v/>
      </c>
      <c r="E689">
        <f>IF(C689="","",IF(K689=1,IFERROR(IF(INDEX('Dziennik'!$H$4:$H$1200,MATCH(C689,'Dziennik'!$A$4:$A$1200,0))="","(brak planu)",INDEX('Dziennik'!$H$4:$H$1200,MATCH(C689,'Dziennik'!$A$4:$A$1200,0))),"(dzień poza dziennikiem)"),IFERROR(INDEX($G$4:$G$1000,MATCH(INT(C689)&amp;"#"&amp;(K689-1),$L$4:$L$1000,0))&amp;"","")))</f>
        <v/>
      </c>
      <c r="F689" s="84">
        <f>IF(C689="","",IF(K689=1,IFERROR(INDEX('Dziennik'!$I$4:$I$1200,MATCH(C689,'Dziennik'!$A$4:$A$1200,0)),""),IFERROR(INDEX($H$4:$H$1000,MATCH(INT(C689)&amp;"#"&amp;(K689-1),$L$4:$L$1000,0)),"")))</f>
        <v/>
      </c>
      <c r="H689" s="84" t="n"/>
      <c r="K689">
        <f>IF(C689="","",COUNTIF($C$4:C689,C689))</f>
        <v/>
      </c>
      <c r="L689">
        <f>IF(C689="","",INT(C689)&amp;"#"&amp;K689)</f>
        <v/>
      </c>
      <c r="M689">
        <f>IF(C689="","",YEAR(C689)&amp;"-"&amp;TEXT(MONTH(C689),"00"))</f>
        <v/>
      </c>
    </row>
    <row r="690">
      <c r="A690" s="83" t="n"/>
      <c r="C690" s="83" t="n"/>
      <c r="D690">
        <f>IF(C690="","",CHOOSE(WEEKDAY(C690,2),"pon","wt","śr","czw","pt","sob","ndz"))</f>
        <v/>
      </c>
      <c r="E690">
        <f>IF(C690="","",IF(K690=1,IFERROR(IF(INDEX('Dziennik'!$H$4:$H$1200,MATCH(C690,'Dziennik'!$A$4:$A$1200,0))="","(brak planu)",INDEX('Dziennik'!$H$4:$H$1200,MATCH(C690,'Dziennik'!$A$4:$A$1200,0))),"(dzień poza dziennikiem)"),IFERROR(INDEX($G$4:$G$1000,MATCH(INT(C690)&amp;"#"&amp;(K690-1),$L$4:$L$1000,0))&amp;"","")))</f>
        <v/>
      </c>
      <c r="F690" s="84">
        <f>IF(C690="","",IF(K690=1,IFERROR(INDEX('Dziennik'!$I$4:$I$1200,MATCH(C690,'Dziennik'!$A$4:$A$1200,0)),""),IFERROR(INDEX($H$4:$H$1000,MATCH(INT(C690)&amp;"#"&amp;(K690-1),$L$4:$L$1000,0)),"")))</f>
        <v/>
      </c>
      <c r="H690" s="84" t="n"/>
      <c r="K690">
        <f>IF(C690="","",COUNTIF($C$4:C690,C690))</f>
        <v/>
      </c>
      <c r="L690">
        <f>IF(C690="","",INT(C690)&amp;"#"&amp;K690)</f>
        <v/>
      </c>
      <c r="M690">
        <f>IF(C690="","",YEAR(C690)&amp;"-"&amp;TEXT(MONTH(C690),"00"))</f>
        <v/>
      </c>
    </row>
    <row r="691">
      <c r="A691" s="83" t="n"/>
      <c r="C691" s="83" t="n"/>
      <c r="D691">
        <f>IF(C691="","",CHOOSE(WEEKDAY(C691,2),"pon","wt","śr","czw","pt","sob","ndz"))</f>
        <v/>
      </c>
      <c r="E691">
        <f>IF(C691="","",IF(K691=1,IFERROR(IF(INDEX('Dziennik'!$H$4:$H$1200,MATCH(C691,'Dziennik'!$A$4:$A$1200,0))="","(brak planu)",INDEX('Dziennik'!$H$4:$H$1200,MATCH(C691,'Dziennik'!$A$4:$A$1200,0))),"(dzień poza dziennikiem)"),IFERROR(INDEX($G$4:$G$1000,MATCH(INT(C691)&amp;"#"&amp;(K691-1),$L$4:$L$1000,0))&amp;"","")))</f>
        <v/>
      </c>
      <c r="F691" s="84">
        <f>IF(C691="","",IF(K691=1,IFERROR(INDEX('Dziennik'!$I$4:$I$1200,MATCH(C691,'Dziennik'!$A$4:$A$1200,0)),""),IFERROR(INDEX($H$4:$H$1000,MATCH(INT(C691)&amp;"#"&amp;(K691-1),$L$4:$L$1000,0)),"")))</f>
        <v/>
      </c>
      <c r="H691" s="84" t="n"/>
      <c r="K691">
        <f>IF(C691="","",COUNTIF($C$4:C691,C691))</f>
        <v/>
      </c>
      <c r="L691">
        <f>IF(C691="","",INT(C691)&amp;"#"&amp;K691)</f>
        <v/>
      </c>
      <c r="M691">
        <f>IF(C691="","",YEAR(C691)&amp;"-"&amp;TEXT(MONTH(C691),"00"))</f>
        <v/>
      </c>
    </row>
    <row r="692">
      <c r="A692" s="83" t="n"/>
      <c r="C692" s="83" t="n"/>
      <c r="D692">
        <f>IF(C692="","",CHOOSE(WEEKDAY(C692,2),"pon","wt","śr","czw","pt","sob","ndz"))</f>
        <v/>
      </c>
      <c r="E692">
        <f>IF(C692="","",IF(K692=1,IFERROR(IF(INDEX('Dziennik'!$H$4:$H$1200,MATCH(C692,'Dziennik'!$A$4:$A$1200,0))="","(brak planu)",INDEX('Dziennik'!$H$4:$H$1200,MATCH(C692,'Dziennik'!$A$4:$A$1200,0))),"(dzień poza dziennikiem)"),IFERROR(INDEX($G$4:$G$1000,MATCH(INT(C692)&amp;"#"&amp;(K692-1),$L$4:$L$1000,0))&amp;"","")))</f>
        <v/>
      </c>
      <c r="F692" s="84">
        <f>IF(C692="","",IF(K692=1,IFERROR(INDEX('Dziennik'!$I$4:$I$1200,MATCH(C692,'Dziennik'!$A$4:$A$1200,0)),""),IFERROR(INDEX($H$4:$H$1000,MATCH(INT(C692)&amp;"#"&amp;(K692-1),$L$4:$L$1000,0)),"")))</f>
        <v/>
      </c>
      <c r="H692" s="84" t="n"/>
      <c r="K692">
        <f>IF(C692="","",COUNTIF($C$4:C692,C692))</f>
        <v/>
      </c>
      <c r="L692">
        <f>IF(C692="","",INT(C692)&amp;"#"&amp;K692)</f>
        <v/>
      </c>
      <c r="M692">
        <f>IF(C692="","",YEAR(C692)&amp;"-"&amp;TEXT(MONTH(C692),"00"))</f>
        <v/>
      </c>
    </row>
    <row r="693">
      <c r="A693" s="83" t="n"/>
      <c r="C693" s="83" t="n"/>
      <c r="D693">
        <f>IF(C693="","",CHOOSE(WEEKDAY(C693,2),"pon","wt","śr","czw","pt","sob","ndz"))</f>
        <v/>
      </c>
      <c r="E693">
        <f>IF(C693="","",IF(K693=1,IFERROR(IF(INDEX('Dziennik'!$H$4:$H$1200,MATCH(C693,'Dziennik'!$A$4:$A$1200,0))="","(brak planu)",INDEX('Dziennik'!$H$4:$H$1200,MATCH(C693,'Dziennik'!$A$4:$A$1200,0))),"(dzień poza dziennikiem)"),IFERROR(INDEX($G$4:$G$1000,MATCH(INT(C693)&amp;"#"&amp;(K693-1),$L$4:$L$1000,0))&amp;"","")))</f>
        <v/>
      </c>
      <c r="F693" s="84">
        <f>IF(C693="","",IF(K693=1,IFERROR(INDEX('Dziennik'!$I$4:$I$1200,MATCH(C693,'Dziennik'!$A$4:$A$1200,0)),""),IFERROR(INDEX($H$4:$H$1000,MATCH(INT(C693)&amp;"#"&amp;(K693-1),$L$4:$L$1000,0)),"")))</f>
        <v/>
      </c>
      <c r="H693" s="84" t="n"/>
      <c r="K693">
        <f>IF(C693="","",COUNTIF($C$4:C693,C693))</f>
        <v/>
      </c>
      <c r="L693">
        <f>IF(C693="","",INT(C693)&amp;"#"&amp;K693)</f>
        <v/>
      </c>
      <c r="M693">
        <f>IF(C693="","",YEAR(C693)&amp;"-"&amp;TEXT(MONTH(C693),"00"))</f>
        <v/>
      </c>
    </row>
    <row r="694">
      <c r="A694" s="83" t="n"/>
      <c r="C694" s="83" t="n"/>
      <c r="D694">
        <f>IF(C694="","",CHOOSE(WEEKDAY(C694,2),"pon","wt","śr","czw","pt","sob","ndz"))</f>
        <v/>
      </c>
      <c r="E694">
        <f>IF(C694="","",IF(K694=1,IFERROR(IF(INDEX('Dziennik'!$H$4:$H$1200,MATCH(C694,'Dziennik'!$A$4:$A$1200,0))="","(brak planu)",INDEX('Dziennik'!$H$4:$H$1200,MATCH(C694,'Dziennik'!$A$4:$A$1200,0))),"(dzień poza dziennikiem)"),IFERROR(INDEX($G$4:$G$1000,MATCH(INT(C694)&amp;"#"&amp;(K694-1),$L$4:$L$1000,0))&amp;"","")))</f>
        <v/>
      </c>
      <c r="F694" s="84">
        <f>IF(C694="","",IF(K694=1,IFERROR(INDEX('Dziennik'!$I$4:$I$1200,MATCH(C694,'Dziennik'!$A$4:$A$1200,0)),""),IFERROR(INDEX($H$4:$H$1000,MATCH(INT(C694)&amp;"#"&amp;(K694-1),$L$4:$L$1000,0)),"")))</f>
        <v/>
      </c>
      <c r="H694" s="84" t="n"/>
      <c r="K694">
        <f>IF(C694="","",COUNTIF($C$4:C694,C694))</f>
        <v/>
      </c>
      <c r="L694">
        <f>IF(C694="","",INT(C694)&amp;"#"&amp;K694)</f>
        <v/>
      </c>
      <c r="M694">
        <f>IF(C694="","",YEAR(C694)&amp;"-"&amp;TEXT(MONTH(C694),"00"))</f>
        <v/>
      </c>
    </row>
    <row r="695">
      <c r="A695" s="83" t="n"/>
      <c r="C695" s="83" t="n"/>
      <c r="D695">
        <f>IF(C695="","",CHOOSE(WEEKDAY(C695,2),"pon","wt","śr","czw","pt","sob","ndz"))</f>
        <v/>
      </c>
      <c r="E695">
        <f>IF(C695="","",IF(K695=1,IFERROR(IF(INDEX('Dziennik'!$H$4:$H$1200,MATCH(C695,'Dziennik'!$A$4:$A$1200,0))="","(brak planu)",INDEX('Dziennik'!$H$4:$H$1200,MATCH(C695,'Dziennik'!$A$4:$A$1200,0))),"(dzień poza dziennikiem)"),IFERROR(INDEX($G$4:$G$1000,MATCH(INT(C695)&amp;"#"&amp;(K695-1),$L$4:$L$1000,0))&amp;"","")))</f>
        <v/>
      </c>
      <c r="F695" s="84">
        <f>IF(C695="","",IF(K695=1,IFERROR(INDEX('Dziennik'!$I$4:$I$1200,MATCH(C695,'Dziennik'!$A$4:$A$1200,0)),""),IFERROR(INDEX($H$4:$H$1000,MATCH(INT(C695)&amp;"#"&amp;(K695-1),$L$4:$L$1000,0)),"")))</f>
        <v/>
      </c>
      <c r="H695" s="84" t="n"/>
      <c r="K695">
        <f>IF(C695="","",COUNTIF($C$4:C695,C695))</f>
        <v/>
      </c>
      <c r="L695">
        <f>IF(C695="","",INT(C695)&amp;"#"&amp;K695)</f>
        <v/>
      </c>
      <c r="M695">
        <f>IF(C695="","",YEAR(C695)&amp;"-"&amp;TEXT(MONTH(C695),"00"))</f>
        <v/>
      </c>
    </row>
    <row r="696">
      <c r="A696" s="83" t="n"/>
      <c r="C696" s="83" t="n"/>
      <c r="D696">
        <f>IF(C696="","",CHOOSE(WEEKDAY(C696,2),"pon","wt","śr","czw","pt","sob","ndz"))</f>
        <v/>
      </c>
      <c r="E696">
        <f>IF(C696="","",IF(K696=1,IFERROR(IF(INDEX('Dziennik'!$H$4:$H$1200,MATCH(C696,'Dziennik'!$A$4:$A$1200,0))="","(brak planu)",INDEX('Dziennik'!$H$4:$H$1200,MATCH(C696,'Dziennik'!$A$4:$A$1200,0))),"(dzień poza dziennikiem)"),IFERROR(INDEX($G$4:$G$1000,MATCH(INT(C696)&amp;"#"&amp;(K696-1),$L$4:$L$1000,0))&amp;"","")))</f>
        <v/>
      </c>
      <c r="F696" s="84">
        <f>IF(C696="","",IF(K696=1,IFERROR(INDEX('Dziennik'!$I$4:$I$1200,MATCH(C696,'Dziennik'!$A$4:$A$1200,0)),""),IFERROR(INDEX($H$4:$H$1000,MATCH(INT(C696)&amp;"#"&amp;(K696-1),$L$4:$L$1000,0)),"")))</f>
        <v/>
      </c>
      <c r="H696" s="84" t="n"/>
      <c r="K696">
        <f>IF(C696="","",COUNTIF($C$4:C696,C696))</f>
        <v/>
      </c>
      <c r="L696">
        <f>IF(C696="","",INT(C696)&amp;"#"&amp;K696)</f>
        <v/>
      </c>
      <c r="M696">
        <f>IF(C696="","",YEAR(C696)&amp;"-"&amp;TEXT(MONTH(C696),"00"))</f>
        <v/>
      </c>
    </row>
    <row r="697">
      <c r="A697" s="83" t="n"/>
      <c r="C697" s="83" t="n"/>
      <c r="D697">
        <f>IF(C697="","",CHOOSE(WEEKDAY(C697,2),"pon","wt","śr","czw","pt","sob","ndz"))</f>
        <v/>
      </c>
      <c r="E697">
        <f>IF(C697="","",IF(K697=1,IFERROR(IF(INDEX('Dziennik'!$H$4:$H$1200,MATCH(C697,'Dziennik'!$A$4:$A$1200,0))="","(brak planu)",INDEX('Dziennik'!$H$4:$H$1200,MATCH(C697,'Dziennik'!$A$4:$A$1200,0))),"(dzień poza dziennikiem)"),IFERROR(INDEX($G$4:$G$1000,MATCH(INT(C697)&amp;"#"&amp;(K697-1),$L$4:$L$1000,0))&amp;"","")))</f>
        <v/>
      </c>
      <c r="F697" s="84">
        <f>IF(C697="","",IF(K697=1,IFERROR(INDEX('Dziennik'!$I$4:$I$1200,MATCH(C697,'Dziennik'!$A$4:$A$1200,0)),""),IFERROR(INDEX($H$4:$H$1000,MATCH(INT(C697)&amp;"#"&amp;(K697-1),$L$4:$L$1000,0)),"")))</f>
        <v/>
      </c>
      <c r="H697" s="84" t="n"/>
      <c r="K697">
        <f>IF(C697="","",COUNTIF($C$4:C697,C697))</f>
        <v/>
      </c>
      <c r="L697">
        <f>IF(C697="","",INT(C697)&amp;"#"&amp;K697)</f>
        <v/>
      </c>
      <c r="M697">
        <f>IF(C697="","",YEAR(C697)&amp;"-"&amp;TEXT(MONTH(C697),"00"))</f>
        <v/>
      </c>
    </row>
    <row r="698">
      <c r="A698" s="83" t="n"/>
      <c r="C698" s="83" t="n"/>
      <c r="D698">
        <f>IF(C698="","",CHOOSE(WEEKDAY(C698,2),"pon","wt","śr","czw","pt","sob","ndz"))</f>
        <v/>
      </c>
      <c r="E698">
        <f>IF(C698="","",IF(K698=1,IFERROR(IF(INDEX('Dziennik'!$H$4:$H$1200,MATCH(C698,'Dziennik'!$A$4:$A$1200,0))="","(brak planu)",INDEX('Dziennik'!$H$4:$H$1200,MATCH(C698,'Dziennik'!$A$4:$A$1200,0))),"(dzień poza dziennikiem)"),IFERROR(INDEX($G$4:$G$1000,MATCH(INT(C698)&amp;"#"&amp;(K698-1),$L$4:$L$1000,0))&amp;"","")))</f>
        <v/>
      </c>
      <c r="F698" s="84">
        <f>IF(C698="","",IF(K698=1,IFERROR(INDEX('Dziennik'!$I$4:$I$1200,MATCH(C698,'Dziennik'!$A$4:$A$1200,0)),""),IFERROR(INDEX($H$4:$H$1000,MATCH(INT(C698)&amp;"#"&amp;(K698-1),$L$4:$L$1000,0)),"")))</f>
        <v/>
      </c>
      <c r="H698" s="84" t="n"/>
      <c r="K698">
        <f>IF(C698="","",COUNTIF($C$4:C698,C698))</f>
        <v/>
      </c>
      <c r="L698">
        <f>IF(C698="","",INT(C698)&amp;"#"&amp;K698)</f>
        <v/>
      </c>
      <c r="M698">
        <f>IF(C698="","",YEAR(C698)&amp;"-"&amp;TEXT(MONTH(C698),"00"))</f>
        <v/>
      </c>
    </row>
    <row r="699">
      <c r="A699" s="83" t="n"/>
      <c r="C699" s="83" t="n"/>
      <c r="D699">
        <f>IF(C699="","",CHOOSE(WEEKDAY(C699,2),"pon","wt","śr","czw","pt","sob","ndz"))</f>
        <v/>
      </c>
      <c r="E699">
        <f>IF(C699="","",IF(K699=1,IFERROR(IF(INDEX('Dziennik'!$H$4:$H$1200,MATCH(C699,'Dziennik'!$A$4:$A$1200,0))="","(brak planu)",INDEX('Dziennik'!$H$4:$H$1200,MATCH(C699,'Dziennik'!$A$4:$A$1200,0))),"(dzień poza dziennikiem)"),IFERROR(INDEX($G$4:$G$1000,MATCH(INT(C699)&amp;"#"&amp;(K699-1),$L$4:$L$1000,0))&amp;"","")))</f>
        <v/>
      </c>
      <c r="F699" s="84">
        <f>IF(C699="","",IF(K699=1,IFERROR(INDEX('Dziennik'!$I$4:$I$1200,MATCH(C699,'Dziennik'!$A$4:$A$1200,0)),""),IFERROR(INDEX($H$4:$H$1000,MATCH(INT(C699)&amp;"#"&amp;(K699-1),$L$4:$L$1000,0)),"")))</f>
        <v/>
      </c>
      <c r="H699" s="84" t="n"/>
      <c r="K699">
        <f>IF(C699="","",COUNTIF($C$4:C699,C699))</f>
        <v/>
      </c>
      <c r="L699">
        <f>IF(C699="","",INT(C699)&amp;"#"&amp;K699)</f>
        <v/>
      </c>
      <c r="M699">
        <f>IF(C699="","",YEAR(C699)&amp;"-"&amp;TEXT(MONTH(C699),"00"))</f>
        <v/>
      </c>
    </row>
    <row r="700">
      <c r="A700" s="83" t="n"/>
      <c r="C700" s="83" t="n"/>
      <c r="D700">
        <f>IF(C700="","",CHOOSE(WEEKDAY(C700,2),"pon","wt","śr","czw","pt","sob","ndz"))</f>
        <v/>
      </c>
      <c r="E700">
        <f>IF(C700="","",IF(K700=1,IFERROR(IF(INDEX('Dziennik'!$H$4:$H$1200,MATCH(C700,'Dziennik'!$A$4:$A$1200,0))="","(brak planu)",INDEX('Dziennik'!$H$4:$H$1200,MATCH(C700,'Dziennik'!$A$4:$A$1200,0))),"(dzień poza dziennikiem)"),IFERROR(INDEX($G$4:$G$1000,MATCH(INT(C700)&amp;"#"&amp;(K700-1),$L$4:$L$1000,0))&amp;"","")))</f>
        <v/>
      </c>
      <c r="F700" s="84">
        <f>IF(C700="","",IF(K700=1,IFERROR(INDEX('Dziennik'!$I$4:$I$1200,MATCH(C700,'Dziennik'!$A$4:$A$1200,0)),""),IFERROR(INDEX($H$4:$H$1000,MATCH(INT(C700)&amp;"#"&amp;(K700-1),$L$4:$L$1000,0)),"")))</f>
        <v/>
      </c>
      <c r="H700" s="84" t="n"/>
      <c r="K700">
        <f>IF(C700="","",COUNTIF($C$4:C700,C700))</f>
        <v/>
      </c>
      <c r="L700">
        <f>IF(C700="","",INT(C700)&amp;"#"&amp;K700)</f>
        <v/>
      </c>
      <c r="M700">
        <f>IF(C700="","",YEAR(C700)&amp;"-"&amp;TEXT(MONTH(C700),"00"))</f>
        <v/>
      </c>
    </row>
    <row r="701">
      <c r="A701" s="83" t="n"/>
      <c r="C701" s="83" t="n"/>
      <c r="D701">
        <f>IF(C701="","",CHOOSE(WEEKDAY(C701,2),"pon","wt","śr","czw","pt","sob","ndz"))</f>
        <v/>
      </c>
      <c r="E701">
        <f>IF(C701="","",IF(K701=1,IFERROR(IF(INDEX('Dziennik'!$H$4:$H$1200,MATCH(C701,'Dziennik'!$A$4:$A$1200,0))="","(brak planu)",INDEX('Dziennik'!$H$4:$H$1200,MATCH(C701,'Dziennik'!$A$4:$A$1200,0))),"(dzień poza dziennikiem)"),IFERROR(INDEX($G$4:$G$1000,MATCH(INT(C701)&amp;"#"&amp;(K701-1),$L$4:$L$1000,0))&amp;"","")))</f>
        <v/>
      </c>
      <c r="F701" s="84">
        <f>IF(C701="","",IF(K701=1,IFERROR(INDEX('Dziennik'!$I$4:$I$1200,MATCH(C701,'Dziennik'!$A$4:$A$1200,0)),""),IFERROR(INDEX($H$4:$H$1000,MATCH(INT(C701)&amp;"#"&amp;(K701-1),$L$4:$L$1000,0)),"")))</f>
        <v/>
      </c>
      <c r="H701" s="84" t="n"/>
      <c r="K701">
        <f>IF(C701="","",COUNTIF($C$4:C701,C701))</f>
        <v/>
      </c>
      <c r="L701">
        <f>IF(C701="","",INT(C701)&amp;"#"&amp;K701)</f>
        <v/>
      </c>
      <c r="M701">
        <f>IF(C701="","",YEAR(C701)&amp;"-"&amp;TEXT(MONTH(C701),"00"))</f>
        <v/>
      </c>
    </row>
    <row r="702">
      <c r="A702" s="83" t="n"/>
      <c r="C702" s="83" t="n"/>
      <c r="D702">
        <f>IF(C702="","",CHOOSE(WEEKDAY(C702,2),"pon","wt","śr","czw","pt","sob","ndz"))</f>
        <v/>
      </c>
      <c r="E702">
        <f>IF(C702="","",IF(K702=1,IFERROR(IF(INDEX('Dziennik'!$H$4:$H$1200,MATCH(C702,'Dziennik'!$A$4:$A$1200,0))="","(brak planu)",INDEX('Dziennik'!$H$4:$H$1200,MATCH(C702,'Dziennik'!$A$4:$A$1200,0))),"(dzień poza dziennikiem)"),IFERROR(INDEX($G$4:$G$1000,MATCH(INT(C702)&amp;"#"&amp;(K702-1),$L$4:$L$1000,0))&amp;"","")))</f>
        <v/>
      </c>
      <c r="F702" s="84">
        <f>IF(C702="","",IF(K702=1,IFERROR(INDEX('Dziennik'!$I$4:$I$1200,MATCH(C702,'Dziennik'!$A$4:$A$1200,0)),""),IFERROR(INDEX($H$4:$H$1000,MATCH(INT(C702)&amp;"#"&amp;(K702-1),$L$4:$L$1000,0)),"")))</f>
        <v/>
      </c>
      <c r="H702" s="84" t="n"/>
      <c r="K702">
        <f>IF(C702="","",COUNTIF($C$4:C702,C702))</f>
        <v/>
      </c>
      <c r="L702">
        <f>IF(C702="","",INT(C702)&amp;"#"&amp;K702)</f>
        <v/>
      </c>
      <c r="M702">
        <f>IF(C702="","",YEAR(C702)&amp;"-"&amp;TEXT(MONTH(C702),"00"))</f>
        <v/>
      </c>
    </row>
    <row r="703">
      <c r="A703" s="83" t="n"/>
      <c r="C703" s="83" t="n"/>
      <c r="D703">
        <f>IF(C703="","",CHOOSE(WEEKDAY(C703,2),"pon","wt","śr","czw","pt","sob","ndz"))</f>
        <v/>
      </c>
      <c r="E703">
        <f>IF(C703="","",IF(K703=1,IFERROR(IF(INDEX('Dziennik'!$H$4:$H$1200,MATCH(C703,'Dziennik'!$A$4:$A$1200,0))="","(brak planu)",INDEX('Dziennik'!$H$4:$H$1200,MATCH(C703,'Dziennik'!$A$4:$A$1200,0))),"(dzień poza dziennikiem)"),IFERROR(INDEX($G$4:$G$1000,MATCH(INT(C703)&amp;"#"&amp;(K703-1),$L$4:$L$1000,0))&amp;"","")))</f>
        <v/>
      </c>
      <c r="F703" s="84">
        <f>IF(C703="","",IF(K703=1,IFERROR(INDEX('Dziennik'!$I$4:$I$1200,MATCH(C703,'Dziennik'!$A$4:$A$1200,0)),""),IFERROR(INDEX($H$4:$H$1000,MATCH(INT(C703)&amp;"#"&amp;(K703-1),$L$4:$L$1000,0)),"")))</f>
        <v/>
      </c>
      <c r="H703" s="84" t="n"/>
      <c r="K703">
        <f>IF(C703="","",COUNTIF($C$4:C703,C703))</f>
        <v/>
      </c>
      <c r="L703">
        <f>IF(C703="","",INT(C703)&amp;"#"&amp;K703)</f>
        <v/>
      </c>
      <c r="M703">
        <f>IF(C703="","",YEAR(C703)&amp;"-"&amp;TEXT(MONTH(C703),"00"))</f>
        <v/>
      </c>
    </row>
    <row r="704">
      <c r="A704" s="83" t="n"/>
      <c r="C704" s="83" t="n"/>
      <c r="D704">
        <f>IF(C704="","",CHOOSE(WEEKDAY(C704,2),"pon","wt","śr","czw","pt","sob","ndz"))</f>
        <v/>
      </c>
      <c r="E704">
        <f>IF(C704="","",IF(K704=1,IFERROR(IF(INDEX('Dziennik'!$H$4:$H$1200,MATCH(C704,'Dziennik'!$A$4:$A$1200,0))="","(brak planu)",INDEX('Dziennik'!$H$4:$H$1200,MATCH(C704,'Dziennik'!$A$4:$A$1200,0))),"(dzień poza dziennikiem)"),IFERROR(INDEX($G$4:$G$1000,MATCH(INT(C704)&amp;"#"&amp;(K704-1),$L$4:$L$1000,0))&amp;"","")))</f>
        <v/>
      </c>
      <c r="F704" s="84">
        <f>IF(C704="","",IF(K704=1,IFERROR(INDEX('Dziennik'!$I$4:$I$1200,MATCH(C704,'Dziennik'!$A$4:$A$1200,0)),""),IFERROR(INDEX($H$4:$H$1000,MATCH(INT(C704)&amp;"#"&amp;(K704-1),$L$4:$L$1000,0)),"")))</f>
        <v/>
      </c>
      <c r="H704" s="84" t="n"/>
      <c r="K704">
        <f>IF(C704="","",COUNTIF($C$4:C704,C704))</f>
        <v/>
      </c>
      <c r="L704">
        <f>IF(C704="","",INT(C704)&amp;"#"&amp;K704)</f>
        <v/>
      </c>
      <c r="M704">
        <f>IF(C704="","",YEAR(C704)&amp;"-"&amp;TEXT(MONTH(C704),"00"))</f>
        <v/>
      </c>
    </row>
    <row r="705">
      <c r="A705" s="83" t="n"/>
      <c r="C705" s="83" t="n"/>
      <c r="D705">
        <f>IF(C705="","",CHOOSE(WEEKDAY(C705,2),"pon","wt","śr","czw","pt","sob","ndz"))</f>
        <v/>
      </c>
      <c r="E705">
        <f>IF(C705="","",IF(K705=1,IFERROR(IF(INDEX('Dziennik'!$H$4:$H$1200,MATCH(C705,'Dziennik'!$A$4:$A$1200,0))="","(brak planu)",INDEX('Dziennik'!$H$4:$H$1200,MATCH(C705,'Dziennik'!$A$4:$A$1200,0))),"(dzień poza dziennikiem)"),IFERROR(INDEX($G$4:$G$1000,MATCH(INT(C705)&amp;"#"&amp;(K705-1),$L$4:$L$1000,0))&amp;"","")))</f>
        <v/>
      </c>
      <c r="F705" s="84">
        <f>IF(C705="","",IF(K705=1,IFERROR(INDEX('Dziennik'!$I$4:$I$1200,MATCH(C705,'Dziennik'!$A$4:$A$1200,0)),""),IFERROR(INDEX($H$4:$H$1000,MATCH(INT(C705)&amp;"#"&amp;(K705-1),$L$4:$L$1000,0)),"")))</f>
        <v/>
      </c>
      <c r="H705" s="84" t="n"/>
      <c r="K705">
        <f>IF(C705="","",COUNTIF($C$4:C705,C705))</f>
        <v/>
      </c>
      <c r="L705">
        <f>IF(C705="","",INT(C705)&amp;"#"&amp;K705)</f>
        <v/>
      </c>
      <c r="M705">
        <f>IF(C705="","",YEAR(C705)&amp;"-"&amp;TEXT(MONTH(C705),"00"))</f>
        <v/>
      </c>
    </row>
    <row r="706">
      <c r="A706" s="83" t="n"/>
      <c r="C706" s="83" t="n"/>
      <c r="D706">
        <f>IF(C706="","",CHOOSE(WEEKDAY(C706,2),"pon","wt","śr","czw","pt","sob","ndz"))</f>
        <v/>
      </c>
      <c r="E706">
        <f>IF(C706="","",IF(K706=1,IFERROR(IF(INDEX('Dziennik'!$H$4:$H$1200,MATCH(C706,'Dziennik'!$A$4:$A$1200,0))="","(brak planu)",INDEX('Dziennik'!$H$4:$H$1200,MATCH(C706,'Dziennik'!$A$4:$A$1200,0))),"(dzień poza dziennikiem)"),IFERROR(INDEX($G$4:$G$1000,MATCH(INT(C706)&amp;"#"&amp;(K706-1),$L$4:$L$1000,0))&amp;"","")))</f>
        <v/>
      </c>
      <c r="F706" s="84">
        <f>IF(C706="","",IF(K706=1,IFERROR(INDEX('Dziennik'!$I$4:$I$1200,MATCH(C706,'Dziennik'!$A$4:$A$1200,0)),""),IFERROR(INDEX($H$4:$H$1000,MATCH(INT(C706)&amp;"#"&amp;(K706-1),$L$4:$L$1000,0)),"")))</f>
        <v/>
      </c>
      <c r="H706" s="84" t="n"/>
      <c r="K706">
        <f>IF(C706="","",COUNTIF($C$4:C706,C706))</f>
        <v/>
      </c>
      <c r="L706">
        <f>IF(C706="","",INT(C706)&amp;"#"&amp;K706)</f>
        <v/>
      </c>
      <c r="M706">
        <f>IF(C706="","",YEAR(C706)&amp;"-"&amp;TEXT(MONTH(C706),"00"))</f>
        <v/>
      </c>
    </row>
    <row r="707">
      <c r="A707" s="83" t="n"/>
      <c r="C707" s="83" t="n"/>
      <c r="D707">
        <f>IF(C707="","",CHOOSE(WEEKDAY(C707,2),"pon","wt","śr","czw","pt","sob","ndz"))</f>
        <v/>
      </c>
      <c r="E707">
        <f>IF(C707="","",IF(K707=1,IFERROR(IF(INDEX('Dziennik'!$H$4:$H$1200,MATCH(C707,'Dziennik'!$A$4:$A$1200,0))="","(brak planu)",INDEX('Dziennik'!$H$4:$H$1200,MATCH(C707,'Dziennik'!$A$4:$A$1200,0))),"(dzień poza dziennikiem)"),IFERROR(INDEX($G$4:$G$1000,MATCH(INT(C707)&amp;"#"&amp;(K707-1),$L$4:$L$1000,0))&amp;"","")))</f>
        <v/>
      </c>
      <c r="F707" s="84">
        <f>IF(C707="","",IF(K707=1,IFERROR(INDEX('Dziennik'!$I$4:$I$1200,MATCH(C707,'Dziennik'!$A$4:$A$1200,0)),""),IFERROR(INDEX($H$4:$H$1000,MATCH(INT(C707)&amp;"#"&amp;(K707-1),$L$4:$L$1000,0)),"")))</f>
        <v/>
      </c>
      <c r="H707" s="84" t="n"/>
      <c r="K707">
        <f>IF(C707="","",COUNTIF($C$4:C707,C707))</f>
        <v/>
      </c>
      <c r="L707">
        <f>IF(C707="","",INT(C707)&amp;"#"&amp;K707)</f>
        <v/>
      </c>
      <c r="M707">
        <f>IF(C707="","",YEAR(C707)&amp;"-"&amp;TEXT(MONTH(C707),"00"))</f>
        <v/>
      </c>
    </row>
    <row r="708">
      <c r="A708" s="83" t="n"/>
      <c r="C708" s="83" t="n"/>
      <c r="D708">
        <f>IF(C708="","",CHOOSE(WEEKDAY(C708,2),"pon","wt","śr","czw","pt","sob","ndz"))</f>
        <v/>
      </c>
      <c r="E708">
        <f>IF(C708="","",IF(K708=1,IFERROR(IF(INDEX('Dziennik'!$H$4:$H$1200,MATCH(C708,'Dziennik'!$A$4:$A$1200,0))="","(brak planu)",INDEX('Dziennik'!$H$4:$H$1200,MATCH(C708,'Dziennik'!$A$4:$A$1200,0))),"(dzień poza dziennikiem)"),IFERROR(INDEX($G$4:$G$1000,MATCH(INT(C708)&amp;"#"&amp;(K708-1),$L$4:$L$1000,0))&amp;"","")))</f>
        <v/>
      </c>
      <c r="F708" s="84">
        <f>IF(C708="","",IF(K708=1,IFERROR(INDEX('Dziennik'!$I$4:$I$1200,MATCH(C708,'Dziennik'!$A$4:$A$1200,0)),""),IFERROR(INDEX($H$4:$H$1000,MATCH(INT(C708)&amp;"#"&amp;(K708-1),$L$4:$L$1000,0)),"")))</f>
        <v/>
      </c>
      <c r="H708" s="84" t="n"/>
      <c r="K708">
        <f>IF(C708="","",COUNTIF($C$4:C708,C708))</f>
        <v/>
      </c>
      <c r="L708">
        <f>IF(C708="","",INT(C708)&amp;"#"&amp;K708)</f>
        <v/>
      </c>
      <c r="M708">
        <f>IF(C708="","",YEAR(C708)&amp;"-"&amp;TEXT(MONTH(C708),"00"))</f>
        <v/>
      </c>
    </row>
    <row r="709">
      <c r="A709" s="83" t="n"/>
      <c r="C709" s="83" t="n"/>
      <c r="D709">
        <f>IF(C709="","",CHOOSE(WEEKDAY(C709,2),"pon","wt","śr","czw","pt","sob","ndz"))</f>
        <v/>
      </c>
      <c r="E709">
        <f>IF(C709="","",IF(K709=1,IFERROR(IF(INDEX('Dziennik'!$H$4:$H$1200,MATCH(C709,'Dziennik'!$A$4:$A$1200,0))="","(brak planu)",INDEX('Dziennik'!$H$4:$H$1200,MATCH(C709,'Dziennik'!$A$4:$A$1200,0))),"(dzień poza dziennikiem)"),IFERROR(INDEX($G$4:$G$1000,MATCH(INT(C709)&amp;"#"&amp;(K709-1),$L$4:$L$1000,0))&amp;"","")))</f>
        <v/>
      </c>
      <c r="F709" s="84">
        <f>IF(C709="","",IF(K709=1,IFERROR(INDEX('Dziennik'!$I$4:$I$1200,MATCH(C709,'Dziennik'!$A$4:$A$1200,0)),""),IFERROR(INDEX($H$4:$H$1000,MATCH(INT(C709)&amp;"#"&amp;(K709-1),$L$4:$L$1000,0)),"")))</f>
        <v/>
      </c>
      <c r="H709" s="84" t="n"/>
      <c r="K709">
        <f>IF(C709="","",COUNTIF($C$4:C709,C709))</f>
        <v/>
      </c>
      <c r="L709">
        <f>IF(C709="","",INT(C709)&amp;"#"&amp;K709)</f>
        <v/>
      </c>
      <c r="M709">
        <f>IF(C709="","",YEAR(C709)&amp;"-"&amp;TEXT(MONTH(C709),"00"))</f>
        <v/>
      </c>
    </row>
    <row r="710">
      <c r="A710" s="83" t="n"/>
      <c r="C710" s="83" t="n"/>
      <c r="D710">
        <f>IF(C710="","",CHOOSE(WEEKDAY(C710,2),"pon","wt","śr","czw","pt","sob","ndz"))</f>
        <v/>
      </c>
      <c r="E710">
        <f>IF(C710="","",IF(K710=1,IFERROR(IF(INDEX('Dziennik'!$H$4:$H$1200,MATCH(C710,'Dziennik'!$A$4:$A$1200,0))="","(brak planu)",INDEX('Dziennik'!$H$4:$H$1200,MATCH(C710,'Dziennik'!$A$4:$A$1200,0))),"(dzień poza dziennikiem)"),IFERROR(INDEX($G$4:$G$1000,MATCH(INT(C710)&amp;"#"&amp;(K710-1),$L$4:$L$1000,0))&amp;"","")))</f>
        <v/>
      </c>
      <c r="F710" s="84">
        <f>IF(C710="","",IF(K710=1,IFERROR(INDEX('Dziennik'!$I$4:$I$1200,MATCH(C710,'Dziennik'!$A$4:$A$1200,0)),""),IFERROR(INDEX($H$4:$H$1000,MATCH(INT(C710)&amp;"#"&amp;(K710-1),$L$4:$L$1000,0)),"")))</f>
        <v/>
      </c>
      <c r="H710" s="84" t="n"/>
      <c r="K710">
        <f>IF(C710="","",COUNTIF($C$4:C710,C710))</f>
        <v/>
      </c>
      <c r="L710">
        <f>IF(C710="","",INT(C710)&amp;"#"&amp;K710)</f>
        <v/>
      </c>
      <c r="M710">
        <f>IF(C710="","",YEAR(C710)&amp;"-"&amp;TEXT(MONTH(C710),"00"))</f>
        <v/>
      </c>
    </row>
    <row r="711">
      <c r="A711" s="83" t="n"/>
      <c r="C711" s="83" t="n"/>
      <c r="D711">
        <f>IF(C711="","",CHOOSE(WEEKDAY(C711,2),"pon","wt","śr","czw","pt","sob","ndz"))</f>
        <v/>
      </c>
      <c r="E711">
        <f>IF(C711="","",IF(K711=1,IFERROR(IF(INDEX('Dziennik'!$H$4:$H$1200,MATCH(C711,'Dziennik'!$A$4:$A$1200,0))="","(brak planu)",INDEX('Dziennik'!$H$4:$H$1200,MATCH(C711,'Dziennik'!$A$4:$A$1200,0))),"(dzień poza dziennikiem)"),IFERROR(INDEX($G$4:$G$1000,MATCH(INT(C711)&amp;"#"&amp;(K711-1),$L$4:$L$1000,0))&amp;"","")))</f>
        <v/>
      </c>
      <c r="F711" s="84">
        <f>IF(C711="","",IF(K711=1,IFERROR(INDEX('Dziennik'!$I$4:$I$1200,MATCH(C711,'Dziennik'!$A$4:$A$1200,0)),""),IFERROR(INDEX($H$4:$H$1000,MATCH(INT(C711)&amp;"#"&amp;(K711-1),$L$4:$L$1000,0)),"")))</f>
        <v/>
      </c>
      <c r="H711" s="84" t="n"/>
      <c r="K711">
        <f>IF(C711="","",COUNTIF($C$4:C711,C711))</f>
        <v/>
      </c>
      <c r="L711">
        <f>IF(C711="","",INT(C711)&amp;"#"&amp;K711)</f>
        <v/>
      </c>
      <c r="M711">
        <f>IF(C711="","",YEAR(C711)&amp;"-"&amp;TEXT(MONTH(C711),"00"))</f>
        <v/>
      </c>
    </row>
    <row r="712">
      <c r="A712" s="83" t="n"/>
      <c r="C712" s="83" t="n"/>
      <c r="D712">
        <f>IF(C712="","",CHOOSE(WEEKDAY(C712,2),"pon","wt","śr","czw","pt","sob","ndz"))</f>
        <v/>
      </c>
      <c r="E712">
        <f>IF(C712="","",IF(K712=1,IFERROR(IF(INDEX('Dziennik'!$H$4:$H$1200,MATCH(C712,'Dziennik'!$A$4:$A$1200,0))="","(brak planu)",INDEX('Dziennik'!$H$4:$H$1200,MATCH(C712,'Dziennik'!$A$4:$A$1200,0))),"(dzień poza dziennikiem)"),IFERROR(INDEX($G$4:$G$1000,MATCH(INT(C712)&amp;"#"&amp;(K712-1),$L$4:$L$1000,0))&amp;"","")))</f>
        <v/>
      </c>
      <c r="F712" s="84">
        <f>IF(C712="","",IF(K712=1,IFERROR(INDEX('Dziennik'!$I$4:$I$1200,MATCH(C712,'Dziennik'!$A$4:$A$1200,0)),""),IFERROR(INDEX($H$4:$H$1000,MATCH(INT(C712)&amp;"#"&amp;(K712-1),$L$4:$L$1000,0)),"")))</f>
        <v/>
      </c>
      <c r="H712" s="84" t="n"/>
      <c r="K712">
        <f>IF(C712="","",COUNTIF($C$4:C712,C712))</f>
        <v/>
      </c>
      <c r="L712">
        <f>IF(C712="","",INT(C712)&amp;"#"&amp;K712)</f>
        <v/>
      </c>
      <c r="M712">
        <f>IF(C712="","",YEAR(C712)&amp;"-"&amp;TEXT(MONTH(C712),"00"))</f>
        <v/>
      </c>
    </row>
    <row r="713">
      <c r="A713" s="83" t="n"/>
      <c r="C713" s="83" t="n"/>
      <c r="D713">
        <f>IF(C713="","",CHOOSE(WEEKDAY(C713,2),"pon","wt","śr","czw","pt","sob","ndz"))</f>
        <v/>
      </c>
      <c r="E713">
        <f>IF(C713="","",IF(K713=1,IFERROR(IF(INDEX('Dziennik'!$H$4:$H$1200,MATCH(C713,'Dziennik'!$A$4:$A$1200,0))="","(brak planu)",INDEX('Dziennik'!$H$4:$H$1200,MATCH(C713,'Dziennik'!$A$4:$A$1200,0))),"(dzień poza dziennikiem)"),IFERROR(INDEX($G$4:$G$1000,MATCH(INT(C713)&amp;"#"&amp;(K713-1),$L$4:$L$1000,0))&amp;"","")))</f>
        <v/>
      </c>
      <c r="F713" s="84">
        <f>IF(C713="","",IF(K713=1,IFERROR(INDEX('Dziennik'!$I$4:$I$1200,MATCH(C713,'Dziennik'!$A$4:$A$1200,0)),""),IFERROR(INDEX($H$4:$H$1000,MATCH(INT(C713)&amp;"#"&amp;(K713-1),$L$4:$L$1000,0)),"")))</f>
        <v/>
      </c>
      <c r="H713" s="84" t="n"/>
      <c r="K713">
        <f>IF(C713="","",COUNTIF($C$4:C713,C713))</f>
        <v/>
      </c>
      <c r="L713">
        <f>IF(C713="","",INT(C713)&amp;"#"&amp;K713)</f>
        <v/>
      </c>
      <c r="M713">
        <f>IF(C713="","",YEAR(C713)&amp;"-"&amp;TEXT(MONTH(C713),"00"))</f>
        <v/>
      </c>
    </row>
    <row r="714">
      <c r="A714" s="83" t="n"/>
      <c r="C714" s="83" t="n"/>
      <c r="D714">
        <f>IF(C714="","",CHOOSE(WEEKDAY(C714,2),"pon","wt","śr","czw","pt","sob","ndz"))</f>
        <v/>
      </c>
      <c r="E714">
        <f>IF(C714="","",IF(K714=1,IFERROR(IF(INDEX('Dziennik'!$H$4:$H$1200,MATCH(C714,'Dziennik'!$A$4:$A$1200,0))="","(brak planu)",INDEX('Dziennik'!$H$4:$H$1200,MATCH(C714,'Dziennik'!$A$4:$A$1200,0))),"(dzień poza dziennikiem)"),IFERROR(INDEX($G$4:$G$1000,MATCH(INT(C714)&amp;"#"&amp;(K714-1),$L$4:$L$1000,0))&amp;"","")))</f>
        <v/>
      </c>
      <c r="F714" s="84">
        <f>IF(C714="","",IF(K714=1,IFERROR(INDEX('Dziennik'!$I$4:$I$1200,MATCH(C714,'Dziennik'!$A$4:$A$1200,0)),""),IFERROR(INDEX($H$4:$H$1000,MATCH(INT(C714)&amp;"#"&amp;(K714-1),$L$4:$L$1000,0)),"")))</f>
        <v/>
      </c>
      <c r="H714" s="84" t="n"/>
      <c r="K714">
        <f>IF(C714="","",COUNTIF($C$4:C714,C714))</f>
        <v/>
      </c>
      <c r="L714">
        <f>IF(C714="","",INT(C714)&amp;"#"&amp;K714)</f>
        <v/>
      </c>
      <c r="M714">
        <f>IF(C714="","",YEAR(C714)&amp;"-"&amp;TEXT(MONTH(C714),"00"))</f>
        <v/>
      </c>
    </row>
    <row r="715">
      <c r="A715" s="83" t="n"/>
      <c r="C715" s="83" t="n"/>
      <c r="D715">
        <f>IF(C715="","",CHOOSE(WEEKDAY(C715,2),"pon","wt","śr","czw","pt","sob","ndz"))</f>
        <v/>
      </c>
      <c r="E715">
        <f>IF(C715="","",IF(K715=1,IFERROR(IF(INDEX('Dziennik'!$H$4:$H$1200,MATCH(C715,'Dziennik'!$A$4:$A$1200,0))="","(brak planu)",INDEX('Dziennik'!$H$4:$H$1200,MATCH(C715,'Dziennik'!$A$4:$A$1200,0))),"(dzień poza dziennikiem)"),IFERROR(INDEX($G$4:$G$1000,MATCH(INT(C715)&amp;"#"&amp;(K715-1),$L$4:$L$1000,0))&amp;"","")))</f>
        <v/>
      </c>
      <c r="F715" s="84">
        <f>IF(C715="","",IF(K715=1,IFERROR(INDEX('Dziennik'!$I$4:$I$1200,MATCH(C715,'Dziennik'!$A$4:$A$1200,0)),""),IFERROR(INDEX($H$4:$H$1000,MATCH(INT(C715)&amp;"#"&amp;(K715-1),$L$4:$L$1000,0)),"")))</f>
        <v/>
      </c>
      <c r="H715" s="84" t="n"/>
      <c r="K715">
        <f>IF(C715="","",COUNTIF($C$4:C715,C715))</f>
        <v/>
      </c>
      <c r="L715">
        <f>IF(C715="","",INT(C715)&amp;"#"&amp;K715)</f>
        <v/>
      </c>
      <c r="M715">
        <f>IF(C715="","",YEAR(C715)&amp;"-"&amp;TEXT(MONTH(C715),"00"))</f>
        <v/>
      </c>
    </row>
    <row r="716">
      <c r="A716" s="83" t="n"/>
      <c r="C716" s="83" t="n"/>
      <c r="D716">
        <f>IF(C716="","",CHOOSE(WEEKDAY(C716,2),"pon","wt","śr","czw","pt","sob","ndz"))</f>
        <v/>
      </c>
      <c r="E716">
        <f>IF(C716="","",IF(K716=1,IFERROR(IF(INDEX('Dziennik'!$H$4:$H$1200,MATCH(C716,'Dziennik'!$A$4:$A$1200,0))="","(brak planu)",INDEX('Dziennik'!$H$4:$H$1200,MATCH(C716,'Dziennik'!$A$4:$A$1200,0))),"(dzień poza dziennikiem)"),IFERROR(INDEX($G$4:$G$1000,MATCH(INT(C716)&amp;"#"&amp;(K716-1),$L$4:$L$1000,0))&amp;"","")))</f>
        <v/>
      </c>
      <c r="F716" s="84">
        <f>IF(C716="","",IF(K716=1,IFERROR(INDEX('Dziennik'!$I$4:$I$1200,MATCH(C716,'Dziennik'!$A$4:$A$1200,0)),""),IFERROR(INDEX($H$4:$H$1000,MATCH(INT(C716)&amp;"#"&amp;(K716-1),$L$4:$L$1000,0)),"")))</f>
        <v/>
      </c>
      <c r="H716" s="84" t="n"/>
      <c r="K716">
        <f>IF(C716="","",COUNTIF($C$4:C716,C716))</f>
        <v/>
      </c>
      <c r="L716">
        <f>IF(C716="","",INT(C716)&amp;"#"&amp;K716)</f>
        <v/>
      </c>
      <c r="M716">
        <f>IF(C716="","",YEAR(C716)&amp;"-"&amp;TEXT(MONTH(C716),"00"))</f>
        <v/>
      </c>
    </row>
    <row r="717">
      <c r="A717" s="83" t="n"/>
      <c r="C717" s="83" t="n"/>
      <c r="D717">
        <f>IF(C717="","",CHOOSE(WEEKDAY(C717,2),"pon","wt","śr","czw","pt","sob","ndz"))</f>
        <v/>
      </c>
      <c r="E717">
        <f>IF(C717="","",IF(K717=1,IFERROR(IF(INDEX('Dziennik'!$H$4:$H$1200,MATCH(C717,'Dziennik'!$A$4:$A$1200,0))="","(brak planu)",INDEX('Dziennik'!$H$4:$H$1200,MATCH(C717,'Dziennik'!$A$4:$A$1200,0))),"(dzień poza dziennikiem)"),IFERROR(INDEX($G$4:$G$1000,MATCH(INT(C717)&amp;"#"&amp;(K717-1),$L$4:$L$1000,0))&amp;"","")))</f>
        <v/>
      </c>
      <c r="F717" s="84">
        <f>IF(C717="","",IF(K717=1,IFERROR(INDEX('Dziennik'!$I$4:$I$1200,MATCH(C717,'Dziennik'!$A$4:$A$1200,0)),""),IFERROR(INDEX($H$4:$H$1000,MATCH(INT(C717)&amp;"#"&amp;(K717-1),$L$4:$L$1000,0)),"")))</f>
        <v/>
      </c>
      <c r="H717" s="84" t="n"/>
      <c r="K717">
        <f>IF(C717="","",COUNTIF($C$4:C717,C717))</f>
        <v/>
      </c>
      <c r="L717">
        <f>IF(C717="","",INT(C717)&amp;"#"&amp;K717)</f>
        <v/>
      </c>
      <c r="M717">
        <f>IF(C717="","",YEAR(C717)&amp;"-"&amp;TEXT(MONTH(C717),"00"))</f>
        <v/>
      </c>
    </row>
    <row r="718">
      <c r="A718" s="83" t="n"/>
      <c r="C718" s="83" t="n"/>
      <c r="D718">
        <f>IF(C718="","",CHOOSE(WEEKDAY(C718,2),"pon","wt","śr","czw","pt","sob","ndz"))</f>
        <v/>
      </c>
      <c r="E718">
        <f>IF(C718="","",IF(K718=1,IFERROR(IF(INDEX('Dziennik'!$H$4:$H$1200,MATCH(C718,'Dziennik'!$A$4:$A$1200,0))="","(brak planu)",INDEX('Dziennik'!$H$4:$H$1200,MATCH(C718,'Dziennik'!$A$4:$A$1200,0))),"(dzień poza dziennikiem)"),IFERROR(INDEX($G$4:$G$1000,MATCH(INT(C718)&amp;"#"&amp;(K718-1),$L$4:$L$1000,0))&amp;"","")))</f>
        <v/>
      </c>
      <c r="F718" s="84">
        <f>IF(C718="","",IF(K718=1,IFERROR(INDEX('Dziennik'!$I$4:$I$1200,MATCH(C718,'Dziennik'!$A$4:$A$1200,0)),""),IFERROR(INDEX($H$4:$H$1000,MATCH(INT(C718)&amp;"#"&amp;(K718-1),$L$4:$L$1000,0)),"")))</f>
        <v/>
      </c>
      <c r="H718" s="84" t="n"/>
      <c r="K718">
        <f>IF(C718="","",COUNTIF($C$4:C718,C718))</f>
        <v/>
      </c>
      <c r="L718">
        <f>IF(C718="","",INT(C718)&amp;"#"&amp;K718)</f>
        <v/>
      </c>
      <c r="M718">
        <f>IF(C718="","",YEAR(C718)&amp;"-"&amp;TEXT(MONTH(C718),"00"))</f>
        <v/>
      </c>
    </row>
    <row r="719">
      <c r="A719" s="83" t="n"/>
      <c r="C719" s="83" t="n"/>
      <c r="D719">
        <f>IF(C719="","",CHOOSE(WEEKDAY(C719,2),"pon","wt","śr","czw","pt","sob","ndz"))</f>
        <v/>
      </c>
      <c r="E719">
        <f>IF(C719="","",IF(K719=1,IFERROR(IF(INDEX('Dziennik'!$H$4:$H$1200,MATCH(C719,'Dziennik'!$A$4:$A$1200,0))="","(brak planu)",INDEX('Dziennik'!$H$4:$H$1200,MATCH(C719,'Dziennik'!$A$4:$A$1200,0))),"(dzień poza dziennikiem)"),IFERROR(INDEX($G$4:$G$1000,MATCH(INT(C719)&amp;"#"&amp;(K719-1),$L$4:$L$1000,0))&amp;"","")))</f>
        <v/>
      </c>
      <c r="F719" s="84">
        <f>IF(C719="","",IF(K719=1,IFERROR(INDEX('Dziennik'!$I$4:$I$1200,MATCH(C719,'Dziennik'!$A$4:$A$1200,0)),""),IFERROR(INDEX($H$4:$H$1000,MATCH(INT(C719)&amp;"#"&amp;(K719-1),$L$4:$L$1000,0)),"")))</f>
        <v/>
      </c>
      <c r="H719" s="84" t="n"/>
      <c r="K719">
        <f>IF(C719="","",COUNTIF($C$4:C719,C719))</f>
        <v/>
      </c>
      <c r="L719">
        <f>IF(C719="","",INT(C719)&amp;"#"&amp;K719)</f>
        <v/>
      </c>
      <c r="M719">
        <f>IF(C719="","",YEAR(C719)&amp;"-"&amp;TEXT(MONTH(C719),"00"))</f>
        <v/>
      </c>
    </row>
    <row r="720">
      <c r="A720" s="83" t="n"/>
      <c r="C720" s="83" t="n"/>
      <c r="D720">
        <f>IF(C720="","",CHOOSE(WEEKDAY(C720,2),"pon","wt","śr","czw","pt","sob","ndz"))</f>
        <v/>
      </c>
      <c r="E720">
        <f>IF(C720="","",IF(K720=1,IFERROR(IF(INDEX('Dziennik'!$H$4:$H$1200,MATCH(C720,'Dziennik'!$A$4:$A$1200,0))="","(brak planu)",INDEX('Dziennik'!$H$4:$H$1200,MATCH(C720,'Dziennik'!$A$4:$A$1200,0))),"(dzień poza dziennikiem)"),IFERROR(INDEX($G$4:$G$1000,MATCH(INT(C720)&amp;"#"&amp;(K720-1),$L$4:$L$1000,0))&amp;"","")))</f>
        <v/>
      </c>
      <c r="F720" s="84">
        <f>IF(C720="","",IF(K720=1,IFERROR(INDEX('Dziennik'!$I$4:$I$1200,MATCH(C720,'Dziennik'!$A$4:$A$1200,0)),""),IFERROR(INDEX($H$4:$H$1000,MATCH(INT(C720)&amp;"#"&amp;(K720-1),$L$4:$L$1000,0)),"")))</f>
        <v/>
      </c>
      <c r="H720" s="84" t="n"/>
      <c r="K720">
        <f>IF(C720="","",COUNTIF($C$4:C720,C720))</f>
        <v/>
      </c>
      <c r="L720">
        <f>IF(C720="","",INT(C720)&amp;"#"&amp;K720)</f>
        <v/>
      </c>
      <c r="M720">
        <f>IF(C720="","",YEAR(C720)&amp;"-"&amp;TEXT(MONTH(C720),"00"))</f>
        <v/>
      </c>
    </row>
    <row r="721">
      <c r="A721" s="83" t="n"/>
      <c r="C721" s="83" t="n"/>
      <c r="D721">
        <f>IF(C721="","",CHOOSE(WEEKDAY(C721,2),"pon","wt","śr","czw","pt","sob","ndz"))</f>
        <v/>
      </c>
      <c r="E721">
        <f>IF(C721="","",IF(K721=1,IFERROR(IF(INDEX('Dziennik'!$H$4:$H$1200,MATCH(C721,'Dziennik'!$A$4:$A$1200,0))="","(brak planu)",INDEX('Dziennik'!$H$4:$H$1200,MATCH(C721,'Dziennik'!$A$4:$A$1200,0))),"(dzień poza dziennikiem)"),IFERROR(INDEX($G$4:$G$1000,MATCH(INT(C721)&amp;"#"&amp;(K721-1),$L$4:$L$1000,0))&amp;"","")))</f>
        <v/>
      </c>
      <c r="F721" s="84">
        <f>IF(C721="","",IF(K721=1,IFERROR(INDEX('Dziennik'!$I$4:$I$1200,MATCH(C721,'Dziennik'!$A$4:$A$1200,0)),""),IFERROR(INDEX($H$4:$H$1000,MATCH(INT(C721)&amp;"#"&amp;(K721-1),$L$4:$L$1000,0)),"")))</f>
        <v/>
      </c>
      <c r="H721" s="84" t="n"/>
      <c r="K721">
        <f>IF(C721="","",COUNTIF($C$4:C721,C721))</f>
        <v/>
      </c>
      <c r="L721">
        <f>IF(C721="","",INT(C721)&amp;"#"&amp;K721)</f>
        <v/>
      </c>
      <c r="M721">
        <f>IF(C721="","",YEAR(C721)&amp;"-"&amp;TEXT(MONTH(C721),"00"))</f>
        <v/>
      </c>
    </row>
    <row r="722">
      <c r="A722" s="83" t="n"/>
      <c r="C722" s="83" t="n"/>
      <c r="D722">
        <f>IF(C722="","",CHOOSE(WEEKDAY(C722,2),"pon","wt","śr","czw","pt","sob","ndz"))</f>
        <v/>
      </c>
      <c r="E722">
        <f>IF(C722="","",IF(K722=1,IFERROR(IF(INDEX('Dziennik'!$H$4:$H$1200,MATCH(C722,'Dziennik'!$A$4:$A$1200,0))="","(brak planu)",INDEX('Dziennik'!$H$4:$H$1200,MATCH(C722,'Dziennik'!$A$4:$A$1200,0))),"(dzień poza dziennikiem)"),IFERROR(INDEX($G$4:$G$1000,MATCH(INT(C722)&amp;"#"&amp;(K722-1),$L$4:$L$1000,0))&amp;"","")))</f>
        <v/>
      </c>
      <c r="F722" s="84">
        <f>IF(C722="","",IF(K722=1,IFERROR(INDEX('Dziennik'!$I$4:$I$1200,MATCH(C722,'Dziennik'!$A$4:$A$1200,0)),""),IFERROR(INDEX($H$4:$H$1000,MATCH(INT(C722)&amp;"#"&amp;(K722-1),$L$4:$L$1000,0)),"")))</f>
        <v/>
      </c>
      <c r="H722" s="84" t="n"/>
      <c r="K722">
        <f>IF(C722="","",COUNTIF($C$4:C722,C722))</f>
        <v/>
      </c>
      <c r="L722">
        <f>IF(C722="","",INT(C722)&amp;"#"&amp;K722)</f>
        <v/>
      </c>
      <c r="M722">
        <f>IF(C722="","",YEAR(C722)&amp;"-"&amp;TEXT(MONTH(C722),"00"))</f>
        <v/>
      </c>
    </row>
    <row r="723">
      <c r="A723" s="83" t="n"/>
      <c r="C723" s="83" t="n"/>
      <c r="D723">
        <f>IF(C723="","",CHOOSE(WEEKDAY(C723,2),"pon","wt","śr","czw","pt","sob","ndz"))</f>
        <v/>
      </c>
      <c r="E723">
        <f>IF(C723="","",IF(K723=1,IFERROR(IF(INDEX('Dziennik'!$H$4:$H$1200,MATCH(C723,'Dziennik'!$A$4:$A$1200,0))="","(brak planu)",INDEX('Dziennik'!$H$4:$H$1200,MATCH(C723,'Dziennik'!$A$4:$A$1200,0))),"(dzień poza dziennikiem)"),IFERROR(INDEX($G$4:$G$1000,MATCH(INT(C723)&amp;"#"&amp;(K723-1),$L$4:$L$1000,0))&amp;"","")))</f>
        <v/>
      </c>
      <c r="F723" s="84">
        <f>IF(C723="","",IF(K723=1,IFERROR(INDEX('Dziennik'!$I$4:$I$1200,MATCH(C723,'Dziennik'!$A$4:$A$1200,0)),""),IFERROR(INDEX($H$4:$H$1000,MATCH(INT(C723)&amp;"#"&amp;(K723-1),$L$4:$L$1000,0)),"")))</f>
        <v/>
      </c>
      <c r="H723" s="84" t="n"/>
      <c r="K723">
        <f>IF(C723="","",COUNTIF($C$4:C723,C723))</f>
        <v/>
      </c>
      <c r="L723">
        <f>IF(C723="","",INT(C723)&amp;"#"&amp;K723)</f>
        <v/>
      </c>
      <c r="M723">
        <f>IF(C723="","",YEAR(C723)&amp;"-"&amp;TEXT(MONTH(C723),"00"))</f>
        <v/>
      </c>
    </row>
    <row r="724">
      <c r="A724" s="83" t="n"/>
      <c r="C724" s="83" t="n"/>
      <c r="D724">
        <f>IF(C724="","",CHOOSE(WEEKDAY(C724,2),"pon","wt","śr","czw","pt","sob","ndz"))</f>
        <v/>
      </c>
      <c r="E724">
        <f>IF(C724="","",IF(K724=1,IFERROR(IF(INDEX('Dziennik'!$H$4:$H$1200,MATCH(C724,'Dziennik'!$A$4:$A$1200,0))="","(brak planu)",INDEX('Dziennik'!$H$4:$H$1200,MATCH(C724,'Dziennik'!$A$4:$A$1200,0))),"(dzień poza dziennikiem)"),IFERROR(INDEX($G$4:$G$1000,MATCH(INT(C724)&amp;"#"&amp;(K724-1),$L$4:$L$1000,0))&amp;"","")))</f>
        <v/>
      </c>
      <c r="F724" s="84">
        <f>IF(C724="","",IF(K724=1,IFERROR(INDEX('Dziennik'!$I$4:$I$1200,MATCH(C724,'Dziennik'!$A$4:$A$1200,0)),""),IFERROR(INDEX($H$4:$H$1000,MATCH(INT(C724)&amp;"#"&amp;(K724-1),$L$4:$L$1000,0)),"")))</f>
        <v/>
      </c>
      <c r="H724" s="84" t="n"/>
      <c r="K724">
        <f>IF(C724="","",COUNTIF($C$4:C724,C724))</f>
        <v/>
      </c>
      <c r="L724">
        <f>IF(C724="","",INT(C724)&amp;"#"&amp;K724)</f>
        <v/>
      </c>
      <c r="M724">
        <f>IF(C724="","",YEAR(C724)&amp;"-"&amp;TEXT(MONTH(C724),"00"))</f>
        <v/>
      </c>
    </row>
    <row r="725">
      <c r="A725" s="83" t="n"/>
      <c r="C725" s="83" t="n"/>
      <c r="D725">
        <f>IF(C725="","",CHOOSE(WEEKDAY(C725,2),"pon","wt","śr","czw","pt","sob","ndz"))</f>
        <v/>
      </c>
      <c r="E725">
        <f>IF(C725="","",IF(K725=1,IFERROR(IF(INDEX('Dziennik'!$H$4:$H$1200,MATCH(C725,'Dziennik'!$A$4:$A$1200,0))="","(brak planu)",INDEX('Dziennik'!$H$4:$H$1200,MATCH(C725,'Dziennik'!$A$4:$A$1200,0))),"(dzień poza dziennikiem)"),IFERROR(INDEX($G$4:$G$1000,MATCH(INT(C725)&amp;"#"&amp;(K725-1),$L$4:$L$1000,0))&amp;"","")))</f>
        <v/>
      </c>
      <c r="F725" s="84">
        <f>IF(C725="","",IF(K725=1,IFERROR(INDEX('Dziennik'!$I$4:$I$1200,MATCH(C725,'Dziennik'!$A$4:$A$1200,0)),""),IFERROR(INDEX($H$4:$H$1000,MATCH(INT(C725)&amp;"#"&amp;(K725-1),$L$4:$L$1000,0)),"")))</f>
        <v/>
      </c>
      <c r="H725" s="84" t="n"/>
      <c r="K725">
        <f>IF(C725="","",COUNTIF($C$4:C725,C725))</f>
        <v/>
      </c>
      <c r="L725">
        <f>IF(C725="","",INT(C725)&amp;"#"&amp;K725)</f>
        <v/>
      </c>
      <c r="M725">
        <f>IF(C725="","",YEAR(C725)&amp;"-"&amp;TEXT(MONTH(C725),"00"))</f>
        <v/>
      </c>
    </row>
    <row r="726">
      <c r="A726" s="83" t="n"/>
      <c r="C726" s="83" t="n"/>
      <c r="D726">
        <f>IF(C726="","",CHOOSE(WEEKDAY(C726,2),"pon","wt","śr","czw","pt","sob","ndz"))</f>
        <v/>
      </c>
      <c r="E726">
        <f>IF(C726="","",IF(K726=1,IFERROR(IF(INDEX('Dziennik'!$H$4:$H$1200,MATCH(C726,'Dziennik'!$A$4:$A$1200,0))="","(brak planu)",INDEX('Dziennik'!$H$4:$H$1200,MATCH(C726,'Dziennik'!$A$4:$A$1200,0))),"(dzień poza dziennikiem)"),IFERROR(INDEX($G$4:$G$1000,MATCH(INT(C726)&amp;"#"&amp;(K726-1),$L$4:$L$1000,0))&amp;"","")))</f>
        <v/>
      </c>
      <c r="F726" s="84">
        <f>IF(C726="","",IF(K726=1,IFERROR(INDEX('Dziennik'!$I$4:$I$1200,MATCH(C726,'Dziennik'!$A$4:$A$1200,0)),""),IFERROR(INDEX($H$4:$H$1000,MATCH(INT(C726)&amp;"#"&amp;(K726-1),$L$4:$L$1000,0)),"")))</f>
        <v/>
      </c>
      <c r="H726" s="84" t="n"/>
      <c r="K726">
        <f>IF(C726="","",COUNTIF($C$4:C726,C726))</f>
        <v/>
      </c>
      <c r="L726">
        <f>IF(C726="","",INT(C726)&amp;"#"&amp;K726)</f>
        <v/>
      </c>
      <c r="M726">
        <f>IF(C726="","",YEAR(C726)&amp;"-"&amp;TEXT(MONTH(C726),"00"))</f>
        <v/>
      </c>
    </row>
    <row r="727">
      <c r="A727" s="83" t="n"/>
      <c r="C727" s="83" t="n"/>
      <c r="D727">
        <f>IF(C727="","",CHOOSE(WEEKDAY(C727,2),"pon","wt","śr","czw","pt","sob","ndz"))</f>
        <v/>
      </c>
      <c r="E727">
        <f>IF(C727="","",IF(K727=1,IFERROR(IF(INDEX('Dziennik'!$H$4:$H$1200,MATCH(C727,'Dziennik'!$A$4:$A$1200,0))="","(brak planu)",INDEX('Dziennik'!$H$4:$H$1200,MATCH(C727,'Dziennik'!$A$4:$A$1200,0))),"(dzień poza dziennikiem)"),IFERROR(INDEX($G$4:$G$1000,MATCH(INT(C727)&amp;"#"&amp;(K727-1),$L$4:$L$1000,0))&amp;"","")))</f>
        <v/>
      </c>
      <c r="F727" s="84">
        <f>IF(C727="","",IF(K727=1,IFERROR(INDEX('Dziennik'!$I$4:$I$1200,MATCH(C727,'Dziennik'!$A$4:$A$1200,0)),""),IFERROR(INDEX($H$4:$H$1000,MATCH(INT(C727)&amp;"#"&amp;(K727-1),$L$4:$L$1000,0)),"")))</f>
        <v/>
      </c>
      <c r="H727" s="84" t="n"/>
      <c r="K727">
        <f>IF(C727="","",COUNTIF($C$4:C727,C727))</f>
        <v/>
      </c>
      <c r="L727">
        <f>IF(C727="","",INT(C727)&amp;"#"&amp;K727)</f>
        <v/>
      </c>
      <c r="M727">
        <f>IF(C727="","",YEAR(C727)&amp;"-"&amp;TEXT(MONTH(C727),"00"))</f>
        <v/>
      </c>
    </row>
    <row r="728">
      <c r="A728" s="83" t="n"/>
      <c r="C728" s="83" t="n"/>
      <c r="D728">
        <f>IF(C728="","",CHOOSE(WEEKDAY(C728,2),"pon","wt","śr","czw","pt","sob","ndz"))</f>
        <v/>
      </c>
      <c r="E728">
        <f>IF(C728="","",IF(K728=1,IFERROR(IF(INDEX('Dziennik'!$H$4:$H$1200,MATCH(C728,'Dziennik'!$A$4:$A$1200,0))="","(brak planu)",INDEX('Dziennik'!$H$4:$H$1200,MATCH(C728,'Dziennik'!$A$4:$A$1200,0))),"(dzień poza dziennikiem)"),IFERROR(INDEX($G$4:$G$1000,MATCH(INT(C728)&amp;"#"&amp;(K728-1),$L$4:$L$1000,0))&amp;"","")))</f>
        <v/>
      </c>
      <c r="F728" s="84">
        <f>IF(C728="","",IF(K728=1,IFERROR(INDEX('Dziennik'!$I$4:$I$1200,MATCH(C728,'Dziennik'!$A$4:$A$1200,0)),""),IFERROR(INDEX($H$4:$H$1000,MATCH(INT(C728)&amp;"#"&amp;(K728-1),$L$4:$L$1000,0)),"")))</f>
        <v/>
      </c>
      <c r="H728" s="84" t="n"/>
      <c r="K728">
        <f>IF(C728="","",COUNTIF($C$4:C728,C728))</f>
        <v/>
      </c>
      <c r="L728">
        <f>IF(C728="","",INT(C728)&amp;"#"&amp;K728)</f>
        <v/>
      </c>
      <c r="M728">
        <f>IF(C728="","",YEAR(C728)&amp;"-"&amp;TEXT(MONTH(C728),"00"))</f>
        <v/>
      </c>
    </row>
    <row r="729">
      <c r="A729" s="83" t="n"/>
      <c r="C729" s="83" t="n"/>
      <c r="D729">
        <f>IF(C729="","",CHOOSE(WEEKDAY(C729,2),"pon","wt","śr","czw","pt","sob","ndz"))</f>
        <v/>
      </c>
      <c r="E729">
        <f>IF(C729="","",IF(K729=1,IFERROR(IF(INDEX('Dziennik'!$H$4:$H$1200,MATCH(C729,'Dziennik'!$A$4:$A$1200,0))="","(brak planu)",INDEX('Dziennik'!$H$4:$H$1200,MATCH(C729,'Dziennik'!$A$4:$A$1200,0))),"(dzień poza dziennikiem)"),IFERROR(INDEX($G$4:$G$1000,MATCH(INT(C729)&amp;"#"&amp;(K729-1),$L$4:$L$1000,0))&amp;"","")))</f>
        <v/>
      </c>
      <c r="F729" s="84">
        <f>IF(C729="","",IF(K729=1,IFERROR(INDEX('Dziennik'!$I$4:$I$1200,MATCH(C729,'Dziennik'!$A$4:$A$1200,0)),""),IFERROR(INDEX($H$4:$H$1000,MATCH(INT(C729)&amp;"#"&amp;(K729-1),$L$4:$L$1000,0)),"")))</f>
        <v/>
      </c>
      <c r="H729" s="84" t="n"/>
      <c r="K729">
        <f>IF(C729="","",COUNTIF($C$4:C729,C729))</f>
        <v/>
      </c>
      <c r="L729">
        <f>IF(C729="","",INT(C729)&amp;"#"&amp;K729)</f>
        <v/>
      </c>
      <c r="M729">
        <f>IF(C729="","",YEAR(C729)&amp;"-"&amp;TEXT(MONTH(C729),"00"))</f>
        <v/>
      </c>
    </row>
    <row r="730">
      <c r="A730" s="83" t="n"/>
      <c r="C730" s="83" t="n"/>
      <c r="D730">
        <f>IF(C730="","",CHOOSE(WEEKDAY(C730,2),"pon","wt","śr","czw","pt","sob","ndz"))</f>
        <v/>
      </c>
      <c r="E730">
        <f>IF(C730="","",IF(K730=1,IFERROR(IF(INDEX('Dziennik'!$H$4:$H$1200,MATCH(C730,'Dziennik'!$A$4:$A$1200,0))="","(brak planu)",INDEX('Dziennik'!$H$4:$H$1200,MATCH(C730,'Dziennik'!$A$4:$A$1200,0))),"(dzień poza dziennikiem)"),IFERROR(INDEX($G$4:$G$1000,MATCH(INT(C730)&amp;"#"&amp;(K730-1),$L$4:$L$1000,0))&amp;"","")))</f>
        <v/>
      </c>
      <c r="F730" s="84">
        <f>IF(C730="","",IF(K730=1,IFERROR(INDEX('Dziennik'!$I$4:$I$1200,MATCH(C730,'Dziennik'!$A$4:$A$1200,0)),""),IFERROR(INDEX($H$4:$H$1000,MATCH(INT(C730)&amp;"#"&amp;(K730-1),$L$4:$L$1000,0)),"")))</f>
        <v/>
      </c>
      <c r="H730" s="84" t="n"/>
      <c r="K730">
        <f>IF(C730="","",COUNTIF($C$4:C730,C730))</f>
        <v/>
      </c>
      <c r="L730">
        <f>IF(C730="","",INT(C730)&amp;"#"&amp;K730)</f>
        <v/>
      </c>
      <c r="M730">
        <f>IF(C730="","",YEAR(C730)&amp;"-"&amp;TEXT(MONTH(C730),"00"))</f>
        <v/>
      </c>
    </row>
    <row r="731">
      <c r="A731" s="83" t="n"/>
      <c r="C731" s="83" t="n"/>
      <c r="D731">
        <f>IF(C731="","",CHOOSE(WEEKDAY(C731,2),"pon","wt","śr","czw","pt","sob","ndz"))</f>
        <v/>
      </c>
      <c r="E731">
        <f>IF(C731="","",IF(K731=1,IFERROR(IF(INDEX('Dziennik'!$H$4:$H$1200,MATCH(C731,'Dziennik'!$A$4:$A$1200,0))="","(brak planu)",INDEX('Dziennik'!$H$4:$H$1200,MATCH(C731,'Dziennik'!$A$4:$A$1200,0))),"(dzień poza dziennikiem)"),IFERROR(INDEX($G$4:$G$1000,MATCH(INT(C731)&amp;"#"&amp;(K731-1),$L$4:$L$1000,0))&amp;"","")))</f>
        <v/>
      </c>
      <c r="F731" s="84">
        <f>IF(C731="","",IF(K731=1,IFERROR(INDEX('Dziennik'!$I$4:$I$1200,MATCH(C731,'Dziennik'!$A$4:$A$1200,0)),""),IFERROR(INDEX($H$4:$H$1000,MATCH(INT(C731)&amp;"#"&amp;(K731-1),$L$4:$L$1000,0)),"")))</f>
        <v/>
      </c>
      <c r="H731" s="84" t="n"/>
      <c r="K731">
        <f>IF(C731="","",COUNTIF($C$4:C731,C731))</f>
        <v/>
      </c>
      <c r="L731">
        <f>IF(C731="","",INT(C731)&amp;"#"&amp;K731)</f>
        <v/>
      </c>
      <c r="M731">
        <f>IF(C731="","",YEAR(C731)&amp;"-"&amp;TEXT(MONTH(C731),"00"))</f>
        <v/>
      </c>
    </row>
    <row r="732">
      <c r="A732" s="83" t="n"/>
      <c r="C732" s="83" t="n"/>
      <c r="D732">
        <f>IF(C732="","",CHOOSE(WEEKDAY(C732,2),"pon","wt","śr","czw","pt","sob","ndz"))</f>
        <v/>
      </c>
      <c r="E732">
        <f>IF(C732="","",IF(K732=1,IFERROR(IF(INDEX('Dziennik'!$H$4:$H$1200,MATCH(C732,'Dziennik'!$A$4:$A$1200,0))="","(brak planu)",INDEX('Dziennik'!$H$4:$H$1200,MATCH(C732,'Dziennik'!$A$4:$A$1200,0))),"(dzień poza dziennikiem)"),IFERROR(INDEX($G$4:$G$1000,MATCH(INT(C732)&amp;"#"&amp;(K732-1),$L$4:$L$1000,0))&amp;"","")))</f>
        <v/>
      </c>
      <c r="F732" s="84">
        <f>IF(C732="","",IF(K732=1,IFERROR(INDEX('Dziennik'!$I$4:$I$1200,MATCH(C732,'Dziennik'!$A$4:$A$1200,0)),""),IFERROR(INDEX($H$4:$H$1000,MATCH(INT(C732)&amp;"#"&amp;(K732-1),$L$4:$L$1000,0)),"")))</f>
        <v/>
      </c>
      <c r="H732" s="84" t="n"/>
      <c r="K732">
        <f>IF(C732="","",COUNTIF($C$4:C732,C732))</f>
        <v/>
      </c>
      <c r="L732">
        <f>IF(C732="","",INT(C732)&amp;"#"&amp;K732)</f>
        <v/>
      </c>
      <c r="M732">
        <f>IF(C732="","",YEAR(C732)&amp;"-"&amp;TEXT(MONTH(C732),"00"))</f>
        <v/>
      </c>
    </row>
    <row r="733">
      <c r="A733" s="83" t="n"/>
      <c r="C733" s="83" t="n"/>
      <c r="D733">
        <f>IF(C733="","",CHOOSE(WEEKDAY(C733,2),"pon","wt","śr","czw","pt","sob","ndz"))</f>
        <v/>
      </c>
      <c r="E733">
        <f>IF(C733="","",IF(K733=1,IFERROR(IF(INDEX('Dziennik'!$H$4:$H$1200,MATCH(C733,'Dziennik'!$A$4:$A$1200,0))="","(brak planu)",INDEX('Dziennik'!$H$4:$H$1200,MATCH(C733,'Dziennik'!$A$4:$A$1200,0))),"(dzień poza dziennikiem)"),IFERROR(INDEX($G$4:$G$1000,MATCH(INT(C733)&amp;"#"&amp;(K733-1),$L$4:$L$1000,0))&amp;"","")))</f>
        <v/>
      </c>
      <c r="F733" s="84">
        <f>IF(C733="","",IF(K733=1,IFERROR(INDEX('Dziennik'!$I$4:$I$1200,MATCH(C733,'Dziennik'!$A$4:$A$1200,0)),""),IFERROR(INDEX($H$4:$H$1000,MATCH(INT(C733)&amp;"#"&amp;(K733-1),$L$4:$L$1000,0)),"")))</f>
        <v/>
      </c>
      <c r="H733" s="84" t="n"/>
      <c r="K733">
        <f>IF(C733="","",COUNTIF($C$4:C733,C733))</f>
        <v/>
      </c>
      <c r="L733">
        <f>IF(C733="","",INT(C733)&amp;"#"&amp;K733)</f>
        <v/>
      </c>
      <c r="M733">
        <f>IF(C733="","",YEAR(C733)&amp;"-"&amp;TEXT(MONTH(C733),"00"))</f>
        <v/>
      </c>
    </row>
    <row r="734">
      <c r="A734" s="83" t="n"/>
      <c r="C734" s="83" t="n"/>
      <c r="D734">
        <f>IF(C734="","",CHOOSE(WEEKDAY(C734,2),"pon","wt","śr","czw","pt","sob","ndz"))</f>
        <v/>
      </c>
      <c r="E734">
        <f>IF(C734="","",IF(K734=1,IFERROR(IF(INDEX('Dziennik'!$H$4:$H$1200,MATCH(C734,'Dziennik'!$A$4:$A$1200,0))="","(brak planu)",INDEX('Dziennik'!$H$4:$H$1200,MATCH(C734,'Dziennik'!$A$4:$A$1200,0))),"(dzień poza dziennikiem)"),IFERROR(INDEX($G$4:$G$1000,MATCH(INT(C734)&amp;"#"&amp;(K734-1),$L$4:$L$1000,0))&amp;"","")))</f>
        <v/>
      </c>
      <c r="F734" s="84">
        <f>IF(C734="","",IF(K734=1,IFERROR(INDEX('Dziennik'!$I$4:$I$1200,MATCH(C734,'Dziennik'!$A$4:$A$1200,0)),""),IFERROR(INDEX($H$4:$H$1000,MATCH(INT(C734)&amp;"#"&amp;(K734-1),$L$4:$L$1000,0)),"")))</f>
        <v/>
      </c>
      <c r="H734" s="84" t="n"/>
      <c r="K734">
        <f>IF(C734="","",COUNTIF($C$4:C734,C734))</f>
        <v/>
      </c>
      <c r="L734">
        <f>IF(C734="","",INT(C734)&amp;"#"&amp;K734)</f>
        <v/>
      </c>
      <c r="M734">
        <f>IF(C734="","",YEAR(C734)&amp;"-"&amp;TEXT(MONTH(C734),"00"))</f>
        <v/>
      </c>
    </row>
    <row r="735">
      <c r="A735" s="83" t="n"/>
      <c r="C735" s="83" t="n"/>
      <c r="D735">
        <f>IF(C735="","",CHOOSE(WEEKDAY(C735,2),"pon","wt","śr","czw","pt","sob","ndz"))</f>
        <v/>
      </c>
      <c r="E735">
        <f>IF(C735="","",IF(K735=1,IFERROR(IF(INDEX('Dziennik'!$H$4:$H$1200,MATCH(C735,'Dziennik'!$A$4:$A$1200,0))="","(brak planu)",INDEX('Dziennik'!$H$4:$H$1200,MATCH(C735,'Dziennik'!$A$4:$A$1200,0))),"(dzień poza dziennikiem)"),IFERROR(INDEX($G$4:$G$1000,MATCH(INT(C735)&amp;"#"&amp;(K735-1),$L$4:$L$1000,0))&amp;"","")))</f>
        <v/>
      </c>
      <c r="F735" s="84">
        <f>IF(C735="","",IF(K735=1,IFERROR(INDEX('Dziennik'!$I$4:$I$1200,MATCH(C735,'Dziennik'!$A$4:$A$1200,0)),""),IFERROR(INDEX($H$4:$H$1000,MATCH(INT(C735)&amp;"#"&amp;(K735-1),$L$4:$L$1000,0)),"")))</f>
        <v/>
      </c>
      <c r="H735" s="84" t="n"/>
      <c r="K735">
        <f>IF(C735="","",COUNTIF($C$4:C735,C735))</f>
        <v/>
      </c>
      <c r="L735">
        <f>IF(C735="","",INT(C735)&amp;"#"&amp;K735)</f>
        <v/>
      </c>
      <c r="M735">
        <f>IF(C735="","",YEAR(C735)&amp;"-"&amp;TEXT(MONTH(C735),"00"))</f>
        <v/>
      </c>
    </row>
    <row r="736">
      <c r="A736" s="83" t="n"/>
      <c r="C736" s="83" t="n"/>
      <c r="D736">
        <f>IF(C736="","",CHOOSE(WEEKDAY(C736,2),"pon","wt","śr","czw","pt","sob","ndz"))</f>
        <v/>
      </c>
      <c r="E736">
        <f>IF(C736="","",IF(K736=1,IFERROR(IF(INDEX('Dziennik'!$H$4:$H$1200,MATCH(C736,'Dziennik'!$A$4:$A$1200,0))="","(brak planu)",INDEX('Dziennik'!$H$4:$H$1200,MATCH(C736,'Dziennik'!$A$4:$A$1200,0))),"(dzień poza dziennikiem)"),IFERROR(INDEX($G$4:$G$1000,MATCH(INT(C736)&amp;"#"&amp;(K736-1),$L$4:$L$1000,0))&amp;"","")))</f>
        <v/>
      </c>
      <c r="F736" s="84">
        <f>IF(C736="","",IF(K736=1,IFERROR(INDEX('Dziennik'!$I$4:$I$1200,MATCH(C736,'Dziennik'!$A$4:$A$1200,0)),""),IFERROR(INDEX($H$4:$H$1000,MATCH(INT(C736)&amp;"#"&amp;(K736-1),$L$4:$L$1000,0)),"")))</f>
        <v/>
      </c>
      <c r="H736" s="84" t="n"/>
      <c r="K736">
        <f>IF(C736="","",COUNTIF($C$4:C736,C736))</f>
        <v/>
      </c>
      <c r="L736">
        <f>IF(C736="","",INT(C736)&amp;"#"&amp;K736)</f>
        <v/>
      </c>
      <c r="M736">
        <f>IF(C736="","",YEAR(C736)&amp;"-"&amp;TEXT(MONTH(C736),"00"))</f>
        <v/>
      </c>
    </row>
    <row r="737">
      <c r="A737" s="83" t="n"/>
      <c r="C737" s="83" t="n"/>
      <c r="D737">
        <f>IF(C737="","",CHOOSE(WEEKDAY(C737,2),"pon","wt","śr","czw","pt","sob","ndz"))</f>
        <v/>
      </c>
      <c r="E737">
        <f>IF(C737="","",IF(K737=1,IFERROR(IF(INDEX('Dziennik'!$H$4:$H$1200,MATCH(C737,'Dziennik'!$A$4:$A$1200,0))="","(brak planu)",INDEX('Dziennik'!$H$4:$H$1200,MATCH(C737,'Dziennik'!$A$4:$A$1200,0))),"(dzień poza dziennikiem)"),IFERROR(INDEX($G$4:$G$1000,MATCH(INT(C737)&amp;"#"&amp;(K737-1),$L$4:$L$1000,0))&amp;"","")))</f>
        <v/>
      </c>
      <c r="F737" s="84">
        <f>IF(C737="","",IF(K737=1,IFERROR(INDEX('Dziennik'!$I$4:$I$1200,MATCH(C737,'Dziennik'!$A$4:$A$1200,0)),""),IFERROR(INDEX($H$4:$H$1000,MATCH(INT(C737)&amp;"#"&amp;(K737-1),$L$4:$L$1000,0)),"")))</f>
        <v/>
      </c>
      <c r="H737" s="84" t="n"/>
      <c r="K737">
        <f>IF(C737="","",COUNTIF($C$4:C737,C737))</f>
        <v/>
      </c>
      <c r="L737">
        <f>IF(C737="","",INT(C737)&amp;"#"&amp;K737)</f>
        <v/>
      </c>
      <c r="M737">
        <f>IF(C737="","",YEAR(C737)&amp;"-"&amp;TEXT(MONTH(C737),"00"))</f>
        <v/>
      </c>
    </row>
    <row r="738">
      <c r="A738" s="83" t="n"/>
      <c r="C738" s="83" t="n"/>
      <c r="D738">
        <f>IF(C738="","",CHOOSE(WEEKDAY(C738,2),"pon","wt","śr","czw","pt","sob","ndz"))</f>
        <v/>
      </c>
      <c r="E738">
        <f>IF(C738="","",IF(K738=1,IFERROR(IF(INDEX('Dziennik'!$H$4:$H$1200,MATCH(C738,'Dziennik'!$A$4:$A$1200,0))="","(brak planu)",INDEX('Dziennik'!$H$4:$H$1200,MATCH(C738,'Dziennik'!$A$4:$A$1200,0))),"(dzień poza dziennikiem)"),IFERROR(INDEX($G$4:$G$1000,MATCH(INT(C738)&amp;"#"&amp;(K738-1),$L$4:$L$1000,0))&amp;"","")))</f>
        <v/>
      </c>
      <c r="F738" s="84">
        <f>IF(C738="","",IF(K738=1,IFERROR(INDEX('Dziennik'!$I$4:$I$1200,MATCH(C738,'Dziennik'!$A$4:$A$1200,0)),""),IFERROR(INDEX($H$4:$H$1000,MATCH(INT(C738)&amp;"#"&amp;(K738-1),$L$4:$L$1000,0)),"")))</f>
        <v/>
      </c>
      <c r="H738" s="84" t="n"/>
      <c r="K738">
        <f>IF(C738="","",COUNTIF($C$4:C738,C738))</f>
        <v/>
      </c>
      <c r="L738">
        <f>IF(C738="","",INT(C738)&amp;"#"&amp;K738)</f>
        <v/>
      </c>
      <c r="M738">
        <f>IF(C738="","",YEAR(C738)&amp;"-"&amp;TEXT(MONTH(C738),"00"))</f>
        <v/>
      </c>
    </row>
    <row r="739">
      <c r="A739" s="83" t="n"/>
      <c r="C739" s="83" t="n"/>
      <c r="D739">
        <f>IF(C739="","",CHOOSE(WEEKDAY(C739,2),"pon","wt","śr","czw","pt","sob","ndz"))</f>
        <v/>
      </c>
      <c r="E739">
        <f>IF(C739="","",IF(K739=1,IFERROR(IF(INDEX('Dziennik'!$H$4:$H$1200,MATCH(C739,'Dziennik'!$A$4:$A$1200,0))="","(brak planu)",INDEX('Dziennik'!$H$4:$H$1200,MATCH(C739,'Dziennik'!$A$4:$A$1200,0))),"(dzień poza dziennikiem)"),IFERROR(INDEX($G$4:$G$1000,MATCH(INT(C739)&amp;"#"&amp;(K739-1),$L$4:$L$1000,0))&amp;"","")))</f>
        <v/>
      </c>
      <c r="F739" s="84">
        <f>IF(C739="","",IF(K739=1,IFERROR(INDEX('Dziennik'!$I$4:$I$1200,MATCH(C739,'Dziennik'!$A$4:$A$1200,0)),""),IFERROR(INDEX($H$4:$H$1000,MATCH(INT(C739)&amp;"#"&amp;(K739-1),$L$4:$L$1000,0)),"")))</f>
        <v/>
      </c>
      <c r="H739" s="84" t="n"/>
      <c r="K739">
        <f>IF(C739="","",COUNTIF($C$4:C739,C739))</f>
        <v/>
      </c>
      <c r="L739">
        <f>IF(C739="","",INT(C739)&amp;"#"&amp;K739)</f>
        <v/>
      </c>
      <c r="M739">
        <f>IF(C739="","",YEAR(C739)&amp;"-"&amp;TEXT(MONTH(C739),"00"))</f>
        <v/>
      </c>
    </row>
    <row r="740">
      <c r="A740" s="83" t="n"/>
      <c r="C740" s="83" t="n"/>
      <c r="D740">
        <f>IF(C740="","",CHOOSE(WEEKDAY(C740,2),"pon","wt","śr","czw","pt","sob","ndz"))</f>
        <v/>
      </c>
      <c r="E740">
        <f>IF(C740="","",IF(K740=1,IFERROR(IF(INDEX('Dziennik'!$H$4:$H$1200,MATCH(C740,'Dziennik'!$A$4:$A$1200,0))="","(brak planu)",INDEX('Dziennik'!$H$4:$H$1200,MATCH(C740,'Dziennik'!$A$4:$A$1200,0))),"(dzień poza dziennikiem)"),IFERROR(INDEX($G$4:$G$1000,MATCH(INT(C740)&amp;"#"&amp;(K740-1),$L$4:$L$1000,0))&amp;"","")))</f>
        <v/>
      </c>
      <c r="F740" s="84">
        <f>IF(C740="","",IF(K740=1,IFERROR(INDEX('Dziennik'!$I$4:$I$1200,MATCH(C740,'Dziennik'!$A$4:$A$1200,0)),""),IFERROR(INDEX($H$4:$H$1000,MATCH(INT(C740)&amp;"#"&amp;(K740-1),$L$4:$L$1000,0)),"")))</f>
        <v/>
      </c>
      <c r="H740" s="84" t="n"/>
      <c r="K740">
        <f>IF(C740="","",COUNTIF($C$4:C740,C740))</f>
        <v/>
      </c>
      <c r="L740">
        <f>IF(C740="","",INT(C740)&amp;"#"&amp;K740)</f>
        <v/>
      </c>
      <c r="M740">
        <f>IF(C740="","",YEAR(C740)&amp;"-"&amp;TEXT(MONTH(C740),"00"))</f>
        <v/>
      </c>
    </row>
    <row r="741">
      <c r="A741" s="83" t="n"/>
      <c r="C741" s="83" t="n"/>
      <c r="D741">
        <f>IF(C741="","",CHOOSE(WEEKDAY(C741,2),"pon","wt","śr","czw","pt","sob","ndz"))</f>
        <v/>
      </c>
      <c r="E741">
        <f>IF(C741="","",IF(K741=1,IFERROR(IF(INDEX('Dziennik'!$H$4:$H$1200,MATCH(C741,'Dziennik'!$A$4:$A$1200,0))="","(brak planu)",INDEX('Dziennik'!$H$4:$H$1200,MATCH(C741,'Dziennik'!$A$4:$A$1200,0))),"(dzień poza dziennikiem)"),IFERROR(INDEX($G$4:$G$1000,MATCH(INT(C741)&amp;"#"&amp;(K741-1),$L$4:$L$1000,0))&amp;"","")))</f>
        <v/>
      </c>
      <c r="F741" s="84">
        <f>IF(C741="","",IF(K741=1,IFERROR(INDEX('Dziennik'!$I$4:$I$1200,MATCH(C741,'Dziennik'!$A$4:$A$1200,0)),""),IFERROR(INDEX($H$4:$H$1000,MATCH(INT(C741)&amp;"#"&amp;(K741-1),$L$4:$L$1000,0)),"")))</f>
        <v/>
      </c>
      <c r="H741" s="84" t="n"/>
      <c r="K741">
        <f>IF(C741="","",COUNTIF($C$4:C741,C741))</f>
        <v/>
      </c>
      <c r="L741">
        <f>IF(C741="","",INT(C741)&amp;"#"&amp;K741)</f>
        <v/>
      </c>
      <c r="M741">
        <f>IF(C741="","",YEAR(C741)&amp;"-"&amp;TEXT(MONTH(C741),"00"))</f>
        <v/>
      </c>
    </row>
    <row r="742">
      <c r="A742" s="83" t="n"/>
      <c r="C742" s="83" t="n"/>
      <c r="D742">
        <f>IF(C742="","",CHOOSE(WEEKDAY(C742,2),"pon","wt","śr","czw","pt","sob","ndz"))</f>
        <v/>
      </c>
      <c r="E742">
        <f>IF(C742="","",IF(K742=1,IFERROR(IF(INDEX('Dziennik'!$H$4:$H$1200,MATCH(C742,'Dziennik'!$A$4:$A$1200,0))="","(brak planu)",INDEX('Dziennik'!$H$4:$H$1200,MATCH(C742,'Dziennik'!$A$4:$A$1200,0))),"(dzień poza dziennikiem)"),IFERROR(INDEX($G$4:$G$1000,MATCH(INT(C742)&amp;"#"&amp;(K742-1),$L$4:$L$1000,0))&amp;"","")))</f>
        <v/>
      </c>
      <c r="F742" s="84">
        <f>IF(C742="","",IF(K742=1,IFERROR(INDEX('Dziennik'!$I$4:$I$1200,MATCH(C742,'Dziennik'!$A$4:$A$1200,0)),""),IFERROR(INDEX($H$4:$H$1000,MATCH(INT(C742)&amp;"#"&amp;(K742-1),$L$4:$L$1000,0)),"")))</f>
        <v/>
      </c>
      <c r="H742" s="84" t="n"/>
      <c r="K742">
        <f>IF(C742="","",COUNTIF($C$4:C742,C742))</f>
        <v/>
      </c>
      <c r="L742">
        <f>IF(C742="","",INT(C742)&amp;"#"&amp;K742)</f>
        <v/>
      </c>
      <c r="M742">
        <f>IF(C742="","",YEAR(C742)&amp;"-"&amp;TEXT(MONTH(C742),"00"))</f>
        <v/>
      </c>
    </row>
    <row r="743">
      <c r="A743" s="83" t="n"/>
      <c r="C743" s="83" t="n"/>
      <c r="D743">
        <f>IF(C743="","",CHOOSE(WEEKDAY(C743,2),"pon","wt","śr","czw","pt","sob","ndz"))</f>
        <v/>
      </c>
      <c r="E743">
        <f>IF(C743="","",IF(K743=1,IFERROR(IF(INDEX('Dziennik'!$H$4:$H$1200,MATCH(C743,'Dziennik'!$A$4:$A$1200,0))="","(brak planu)",INDEX('Dziennik'!$H$4:$H$1200,MATCH(C743,'Dziennik'!$A$4:$A$1200,0))),"(dzień poza dziennikiem)"),IFERROR(INDEX($G$4:$G$1000,MATCH(INT(C743)&amp;"#"&amp;(K743-1),$L$4:$L$1000,0))&amp;"","")))</f>
        <v/>
      </c>
      <c r="F743" s="84">
        <f>IF(C743="","",IF(K743=1,IFERROR(INDEX('Dziennik'!$I$4:$I$1200,MATCH(C743,'Dziennik'!$A$4:$A$1200,0)),""),IFERROR(INDEX($H$4:$H$1000,MATCH(INT(C743)&amp;"#"&amp;(K743-1),$L$4:$L$1000,0)),"")))</f>
        <v/>
      </c>
      <c r="H743" s="84" t="n"/>
      <c r="K743">
        <f>IF(C743="","",COUNTIF($C$4:C743,C743))</f>
        <v/>
      </c>
      <c r="L743">
        <f>IF(C743="","",INT(C743)&amp;"#"&amp;K743)</f>
        <v/>
      </c>
      <c r="M743">
        <f>IF(C743="","",YEAR(C743)&amp;"-"&amp;TEXT(MONTH(C743),"00"))</f>
        <v/>
      </c>
    </row>
    <row r="744">
      <c r="A744" s="83" t="n"/>
      <c r="C744" s="83" t="n"/>
      <c r="D744">
        <f>IF(C744="","",CHOOSE(WEEKDAY(C744,2),"pon","wt","śr","czw","pt","sob","ndz"))</f>
        <v/>
      </c>
      <c r="E744">
        <f>IF(C744="","",IF(K744=1,IFERROR(IF(INDEX('Dziennik'!$H$4:$H$1200,MATCH(C744,'Dziennik'!$A$4:$A$1200,0))="","(brak planu)",INDEX('Dziennik'!$H$4:$H$1200,MATCH(C744,'Dziennik'!$A$4:$A$1200,0))),"(dzień poza dziennikiem)"),IFERROR(INDEX($G$4:$G$1000,MATCH(INT(C744)&amp;"#"&amp;(K744-1),$L$4:$L$1000,0))&amp;"","")))</f>
        <v/>
      </c>
      <c r="F744" s="84">
        <f>IF(C744="","",IF(K744=1,IFERROR(INDEX('Dziennik'!$I$4:$I$1200,MATCH(C744,'Dziennik'!$A$4:$A$1200,0)),""),IFERROR(INDEX($H$4:$H$1000,MATCH(INT(C744)&amp;"#"&amp;(K744-1),$L$4:$L$1000,0)),"")))</f>
        <v/>
      </c>
      <c r="H744" s="84" t="n"/>
      <c r="K744">
        <f>IF(C744="","",COUNTIF($C$4:C744,C744))</f>
        <v/>
      </c>
      <c r="L744">
        <f>IF(C744="","",INT(C744)&amp;"#"&amp;K744)</f>
        <v/>
      </c>
      <c r="M744">
        <f>IF(C744="","",YEAR(C744)&amp;"-"&amp;TEXT(MONTH(C744),"00"))</f>
        <v/>
      </c>
    </row>
    <row r="745">
      <c r="A745" s="83" t="n"/>
      <c r="C745" s="83" t="n"/>
      <c r="D745">
        <f>IF(C745="","",CHOOSE(WEEKDAY(C745,2),"pon","wt","śr","czw","pt","sob","ndz"))</f>
        <v/>
      </c>
      <c r="E745">
        <f>IF(C745="","",IF(K745=1,IFERROR(IF(INDEX('Dziennik'!$H$4:$H$1200,MATCH(C745,'Dziennik'!$A$4:$A$1200,0))="","(brak planu)",INDEX('Dziennik'!$H$4:$H$1200,MATCH(C745,'Dziennik'!$A$4:$A$1200,0))),"(dzień poza dziennikiem)"),IFERROR(INDEX($G$4:$G$1000,MATCH(INT(C745)&amp;"#"&amp;(K745-1),$L$4:$L$1000,0))&amp;"","")))</f>
        <v/>
      </c>
      <c r="F745" s="84">
        <f>IF(C745="","",IF(K745=1,IFERROR(INDEX('Dziennik'!$I$4:$I$1200,MATCH(C745,'Dziennik'!$A$4:$A$1200,0)),""),IFERROR(INDEX($H$4:$H$1000,MATCH(INT(C745)&amp;"#"&amp;(K745-1),$L$4:$L$1000,0)),"")))</f>
        <v/>
      </c>
      <c r="H745" s="84" t="n"/>
      <c r="K745">
        <f>IF(C745="","",COUNTIF($C$4:C745,C745))</f>
        <v/>
      </c>
      <c r="L745">
        <f>IF(C745="","",INT(C745)&amp;"#"&amp;K745)</f>
        <v/>
      </c>
      <c r="M745">
        <f>IF(C745="","",YEAR(C745)&amp;"-"&amp;TEXT(MONTH(C745),"00"))</f>
        <v/>
      </c>
    </row>
    <row r="746">
      <c r="A746" s="83" t="n"/>
      <c r="C746" s="83" t="n"/>
      <c r="D746">
        <f>IF(C746="","",CHOOSE(WEEKDAY(C746,2),"pon","wt","śr","czw","pt","sob","ndz"))</f>
        <v/>
      </c>
      <c r="E746">
        <f>IF(C746="","",IF(K746=1,IFERROR(IF(INDEX('Dziennik'!$H$4:$H$1200,MATCH(C746,'Dziennik'!$A$4:$A$1200,0))="","(brak planu)",INDEX('Dziennik'!$H$4:$H$1200,MATCH(C746,'Dziennik'!$A$4:$A$1200,0))),"(dzień poza dziennikiem)"),IFERROR(INDEX($G$4:$G$1000,MATCH(INT(C746)&amp;"#"&amp;(K746-1),$L$4:$L$1000,0))&amp;"","")))</f>
        <v/>
      </c>
      <c r="F746" s="84">
        <f>IF(C746="","",IF(K746=1,IFERROR(INDEX('Dziennik'!$I$4:$I$1200,MATCH(C746,'Dziennik'!$A$4:$A$1200,0)),""),IFERROR(INDEX($H$4:$H$1000,MATCH(INT(C746)&amp;"#"&amp;(K746-1),$L$4:$L$1000,0)),"")))</f>
        <v/>
      </c>
      <c r="H746" s="84" t="n"/>
      <c r="K746">
        <f>IF(C746="","",COUNTIF($C$4:C746,C746))</f>
        <v/>
      </c>
      <c r="L746">
        <f>IF(C746="","",INT(C746)&amp;"#"&amp;K746)</f>
        <v/>
      </c>
      <c r="M746">
        <f>IF(C746="","",YEAR(C746)&amp;"-"&amp;TEXT(MONTH(C746),"00"))</f>
        <v/>
      </c>
    </row>
    <row r="747">
      <c r="A747" s="83" t="n"/>
      <c r="C747" s="83" t="n"/>
      <c r="D747">
        <f>IF(C747="","",CHOOSE(WEEKDAY(C747,2),"pon","wt","śr","czw","pt","sob","ndz"))</f>
        <v/>
      </c>
      <c r="E747">
        <f>IF(C747="","",IF(K747=1,IFERROR(IF(INDEX('Dziennik'!$H$4:$H$1200,MATCH(C747,'Dziennik'!$A$4:$A$1200,0))="","(brak planu)",INDEX('Dziennik'!$H$4:$H$1200,MATCH(C747,'Dziennik'!$A$4:$A$1200,0))),"(dzień poza dziennikiem)"),IFERROR(INDEX($G$4:$G$1000,MATCH(INT(C747)&amp;"#"&amp;(K747-1),$L$4:$L$1000,0))&amp;"","")))</f>
        <v/>
      </c>
      <c r="F747" s="84">
        <f>IF(C747="","",IF(K747=1,IFERROR(INDEX('Dziennik'!$I$4:$I$1200,MATCH(C747,'Dziennik'!$A$4:$A$1200,0)),""),IFERROR(INDEX($H$4:$H$1000,MATCH(INT(C747)&amp;"#"&amp;(K747-1),$L$4:$L$1000,0)),"")))</f>
        <v/>
      </c>
      <c r="H747" s="84" t="n"/>
      <c r="K747">
        <f>IF(C747="","",COUNTIF($C$4:C747,C747))</f>
        <v/>
      </c>
      <c r="L747">
        <f>IF(C747="","",INT(C747)&amp;"#"&amp;K747)</f>
        <v/>
      </c>
      <c r="M747">
        <f>IF(C747="","",YEAR(C747)&amp;"-"&amp;TEXT(MONTH(C747),"00"))</f>
        <v/>
      </c>
    </row>
    <row r="748">
      <c r="A748" s="83" t="n"/>
      <c r="C748" s="83" t="n"/>
      <c r="D748">
        <f>IF(C748="","",CHOOSE(WEEKDAY(C748,2),"pon","wt","śr","czw","pt","sob","ndz"))</f>
        <v/>
      </c>
      <c r="E748">
        <f>IF(C748="","",IF(K748=1,IFERROR(IF(INDEX('Dziennik'!$H$4:$H$1200,MATCH(C748,'Dziennik'!$A$4:$A$1200,0))="","(brak planu)",INDEX('Dziennik'!$H$4:$H$1200,MATCH(C748,'Dziennik'!$A$4:$A$1200,0))),"(dzień poza dziennikiem)"),IFERROR(INDEX($G$4:$G$1000,MATCH(INT(C748)&amp;"#"&amp;(K748-1),$L$4:$L$1000,0))&amp;"","")))</f>
        <v/>
      </c>
      <c r="F748" s="84">
        <f>IF(C748="","",IF(K748=1,IFERROR(INDEX('Dziennik'!$I$4:$I$1200,MATCH(C748,'Dziennik'!$A$4:$A$1200,0)),""),IFERROR(INDEX($H$4:$H$1000,MATCH(INT(C748)&amp;"#"&amp;(K748-1),$L$4:$L$1000,0)),"")))</f>
        <v/>
      </c>
      <c r="H748" s="84" t="n"/>
      <c r="K748">
        <f>IF(C748="","",COUNTIF($C$4:C748,C748))</f>
        <v/>
      </c>
      <c r="L748">
        <f>IF(C748="","",INT(C748)&amp;"#"&amp;K748)</f>
        <v/>
      </c>
      <c r="M748">
        <f>IF(C748="","",YEAR(C748)&amp;"-"&amp;TEXT(MONTH(C748),"00"))</f>
        <v/>
      </c>
    </row>
    <row r="749">
      <c r="A749" s="83" t="n"/>
      <c r="C749" s="83" t="n"/>
      <c r="D749">
        <f>IF(C749="","",CHOOSE(WEEKDAY(C749,2),"pon","wt","śr","czw","pt","sob","ndz"))</f>
        <v/>
      </c>
      <c r="E749">
        <f>IF(C749="","",IF(K749=1,IFERROR(IF(INDEX('Dziennik'!$H$4:$H$1200,MATCH(C749,'Dziennik'!$A$4:$A$1200,0))="","(brak planu)",INDEX('Dziennik'!$H$4:$H$1200,MATCH(C749,'Dziennik'!$A$4:$A$1200,0))),"(dzień poza dziennikiem)"),IFERROR(INDEX($G$4:$G$1000,MATCH(INT(C749)&amp;"#"&amp;(K749-1),$L$4:$L$1000,0))&amp;"","")))</f>
        <v/>
      </c>
      <c r="F749" s="84">
        <f>IF(C749="","",IF(K749=1,IFERROR(INDEX('Dziennik'!$I$4:$I$1200,MATCH(C749,'Dziennik'!$A$4:$A$1200,0)),""),IFERROR(INDEX($H$4:$H$1000,MATCH(INT(C749)&amp;"#"&amp;(K749-1),$L$4:$L$1000,0)),"")))</f>
        <v/>
      </c>
      <c r="H749" s="84" t="n"/>
      <c r="K749">
        <f>IF(C749="","",COUNTIF($C$4:C749,C749))</f>
        <v/>
      </c>
      <c r="L749">
        <f>IF(C749="","",INT(C749)&amp;"#"&amp;K749)</f>
        <v/>
      </c>
      <c r="M749">
        <f>IF(C749="","",YEAR(C749)&amp;"-"&amp;TEXT(MONTH(C749),"00"))</f>
        <v/>
      </c>
    </row>
    <row r="750">
      <c r="A750" s="83" t="n"/>
      <c r="C750" s="83" t="n"/>
      <c r="D750">
        <f>IF(C750="","",CHOOSE(WEEKDAY(C750,2),"pon","wt","śr","czw","pt","sob","ndz"))</f>
        <v/>
      </c>
      <c r="E750">
        <f>IF(C750="","",IF(K750=1,IFERROR(IF(INDEX('Dziennik'!$H$4:$H$1200,MATCH(C750,'Dziennik'!$A$4:$A$1200,0))="","(brak planu)",INDEX('Dziennik'!$H$4:$H$1200,MATCH(C750,'Dziennik'!$A$4:$A$1200,0))),"(dzień poza dziennikiem)"),IFERROR(INDEX($G$4:$G$1000,MATCH(INT(C750)&amp;"#"&amp;(K750-1),$L$4:$L$1000,0))&amp;"","")))</f>
        <v/>
      </c>
      <c r="F750" s="84">
        <f>IF(C750="","",IF(K750=1,IFERROR(INDEX('Dziennik'!$I$4:$I$1200,MATCH(C750,'Dziennik'!$A$4:$A$1200,0)),""),IFERROR(INDEX($H$4:$H$1000,MATCH(INT(C750)&amp;"#"&amp;(K750-1),$L$4:$L$1000,0)),"")))</f>
        <v/>
      </c>
      <c r="H750" s="84" t="n"/>
      <c r="K750">
        <f>IF(C750="","",COUNTIF($C$4:C750,C750))</f>
        <v/>
      </c>
      <c r="L750">
        <f>IF(C750="","",INT(C750)&amp;"#"&amp;K750)</f>
        <v/>
      </c>
      <c r="M750">
        <f>IF(C750="","",YEAR(C750)&amp;"-"&amp;TEXT(MONTH(C750),"00"))</f>
        <v/>
      </c>
    </row>
    <row r="751">
      <c r="A751" s="83" t="n"/>
      <c r="C751" s="83" t="n"/>
      <c r="D751">
        <f>IF(C751="","",CHOOSE(WEEKDAY(C751,2),"pon","wt","śr","czw","pt","sob","ndz"))</f>
        <v/>
      </c>
      <c r="E751">
        <f>IF(C751="","",IF(K751=1,IFERROR(IF(INDEX('Dziennik'!$H$4:$H$1200,MATCH(C751,'Dziennik'!$A$4:$A$1200,0))="","(brak planu)",INDEX('Dziennik'!$H$4:$H$1200,MATCH(C751,'Dziennik'!$A$4:$A$1200,0))),"(dzień poza dziennikiem)"),IFERROR(INDEX($G$4:$G$1000,MATCH(INT(C751)&amp;"#"&amp;(K751-1),$L$4:$L$1000,0))&amp;"","")))</f>
        <v/>
      </c>
      <c r="F751" s="84">
        <f>IF(C751="","",IF(K751=1,IFERROR(INDEX('Dziennik'!$I$4:$I$1200,MATCH(C751,'Dziennik'!$A$4:$A$1200,0)),""),IFERROR(INDEX($H$4:$H$1000,MATCH(INT(C751)&amp;"#"&amp;(K751-1),$L$4:$L$1000,0)),"")))</f>
        <v/>
      </c>
      <c r="H751" s="84" t="n"/>
      <c r="K751">
        <f>IF(C751="","",COUNTIF($C$4:C751,C751))</f>
        <v/>
      </c>
      <c r="L751">
        <f>IF(C751="","",INT(C751)&amp;"#"&amp;K751)</f>
        <v/>
      </c>
      <c r="M751">
        <f>IF(C751="","",YEAR(C751)&amp;"-"&amp;TEXT(MONTH(C751),"00"))</f>
        <v/>
      </c>
    </row>
    <row r="752">
      <c r="A752" s="83" t="n"/>
      <c r="C752" s="83" t="n"/>
      <c r="D752">
        <f>IF(C752="","",CHOOSE(WEEKDAY(C752,2),"pon","wt","śr","czw","pt","sob","ndz"))</f>
        <v/>
      </c>
      <c r="E752">
        <f>IF(C752="","",IF(K752=1,IFERROR(IF(INDEX('Dziennik'!$H$4:$H$1200,MATCH(C752,'Dziennik'!$A$4:$A$1200,0))="","(brak planu)",INDEX('Dziennik'!$H$4:$H$1200,MATCH(C752,'Dziennik'!$A$4:$A$1200,0))),"(dzień poza dziennikiem)"),IFERROR(INDEX($G$4:$G$1000,MATCH(INT(C752)&amp;"#"&amp;(K752-1),$L$4:$L$1000,0))&amp;"","")))</f>
        <v/>
      </c>
      <c r="F752" s="84">
        <f>IF(C752="","",IF(K752=1,IFERROR(INDEX('Dziennik'!$I$4:$I$1200,MATCH(C752,'Dziennik'!$A$4:$A$1200,0)),""),IFERROR(INDEX($H$4:$H$1000,MATCH(INT(C752)&amp;"#"&amp;(K752-1),$L$4:$L$1000,0)),"")))</f>
        <v/>
      </c>
      <c r="H752" s="84" t="n"/>
      <c r="K752">
        <f>IF(C752="","",COUNTIF($C$4:C752,C752))</f>
        <v/>
      </c>
      <c r="L752">
        <f>IF(C752="","",INT(C752)&amp;"#"&amp;K752)</f>
        <v/>
      </c>
      <c r="M752">
        <f>IF(C752="","",YEAR(C752)&amp;"-"&amp;TEXT(MONTH(C752),"00"))</f>
        <v/>
      </c>
    </row>
    <row r="753">
      <c r="A753" s="83" t="n"/>
      <c r="C753" s="83" t="n"/>
      <c r="D753">
        <f>IF(C753="","",CHOOSE(WEEKDAY(C753,2),"pon","wt","śr","czw","pt","sob","ndz"))</f>
        <v/>
      </c>
      <c r="E753">
        <f>IF(C753="","",IF(K753=1,IFERROR(IF(INDEX('Dziennik'!$H$4:$H$1200,MATCH(C753,'Dziennik'!$A$4:$A$1200,0))="","(brak planu)",INDEX('Dziennik'!$H$4:$H$1200,MATCH(C753,'Dziennik'!$A$4:$A$1200,0))),"(dzień poza dziennikiem)"),IFERROR(INDEX($G$4:$G$1000,MATCH(INT(C753)&amp;"#"&amp;(K753-1),$L$4:$L$1000,0))&amp;"","")))</f>
        <v/>
      </c>
      <c r="F753" s="84">
        <f>IF(C753="","",IF(K753=1,IFERROR(INDEX('Dziennik'!$I$4:$I$1200,MATCH(C753,'Dziennik'!$A$4:$A$1200,0)),""),IFERROR(INDEX($H$4:$H$1000,MATCH(INT(C753)&amp;"#"&amp;(K753-1),$L$4:$L$1000,0)),"")))</f>
        <v/>
      </c>
      <c r="H753" s="84" t="n"/>
      <c r="K753">
        <f>IF(C753="","",COUNTIF($C$4:C753,C753))</f>
        <v/>
      </c>
      <c r="L753">
        <f>IF(C753="","",INT(C753)&amp;"#"&amp;K753)</f>
        <v/>
      </c>
      <c r="M753">
        <f>IF(C753="","",YEAR(C753)&amp;"-"&amp;TEXT(MONTH(C753),"00"))</f>
        <v/>
      </c>
    </row>
    <row r="754">
      <c r="A754" s="83" t="n"/>
      <c r="C754" s="83" t="n"/>
      <c r="D754">
        <f>IF(C754="","",CHOOSE(WEEKDAY(C754,2),"pon","wt","śr","czw","pt","sob","ndz"))</f>
        <v/>
      </c>
      <c r="E754">
        <f>IF(C754="","",IF(K754=1,IFERROR(IF(INDEX('Dziennik'!$H$4:$H$1200,MATCH(C754,'Dziennik'!$A$4:$A$1200,0))="","(brak planu)",INDEX('Dziennik'!$H$4:$H$1200,MATCH(C754,'Dziennik'!$A$4:$A$1200,0))),"(dzień poza dziennikiem)"),IFERROR(INDEX($G$4:$G$1000,MATCH(INT(C754)&amp;"#"&amp;(K754-1),$L$4:$L$1000,0))&amp;"","")))</f>
        <v/>
      </c>
      <c r="F754" s="84">
        <f>IF(C754="","",IF(K754=1,IFERROR(INDEX('Dziennik'!$I$4:$I$1200,MATCH(C754,'Dziennik'!$A$4:$A$1200,0)),""),IFERROR(INDEX($H$4:$H$1000,MATCH(INT(C754)&amp;"#"&amp;(K754-1),$L$4:$L$1000,0)),"")))</f>
        <v/>
      </c>
      <c r="H754" s="84" t="n"/>
      <c r="K754">
        <f>IF(C754="","",COUNTIF($C$4:C754,C754))</f>
        <v/>
      </c>
      <c r="L754">
        <f>IF(C754="","",INT(C754)&amp;"#"&amp;K754)</f>
        <v/>
      </c>
      <c r="M754">
        <f>IF(C754="","",YEAR(C754)&amp;"-"&amp;TEXT(MONTH(C754),"00"))</f>
        <v/>
      </c>
    </row>
    <row r="755">
      <c r="A755" s="83" t="n"/>
      <c r="C755" s="83" t="n"/>
      <c r="D755">
        <f>IF(C755="","",CHOOSE(WEEKDAY(C755,2),"pon","wt","śr","czw","pt","sob","ndz"))</f>
        <v/>
      </c>
      <c r="E755">
        <f>IF(C755="","",IF(K755=1,IFERROR(IF(INDEX('Dziennik'!$H$4:$H$1200,MATCH(C755,'Dziennik'!$A$4:$A$1200,0))="","(brak planu)",INDEX('Dziennik'!$H$4:$H$1200,MATCH(C755,'Dziennik'!$A$4:$A$1200,0))),"(dzień poza dziennikiem)"),IFERROR(INDEX($G$4:$G$1000,MATCH(INT(C755)&amp;"#"&amp;(K755-1),$L$4:$L$1000,0))&amp;"","")))</f>
        <v/>
      </c>
      <c r="F755" s="84">
        <f>IF(C755="","",IF(K755=1,IFERROR(INDEX('Dziennik'!$I$4:$I$1200,MATCH(C755,'Dziennik'!$A$4:$A$1200,0)),""),IFERROR(INDEX($H$4:$H$1000,MATCH(INT(C755)&amp;"#"&amp;(K755-1),$L$4:$L$1000,0)),"")))</f>
        <v/>
      </c>
      <c r="H755" s="84" t="n"/>
      <c r="K755">
        <f>IF(C755="","",COUNTIF($C$4:C755,C755))</f>
        <v/>
      </c>
      <c r="L755">
        <f>IF(C755="","",INT(C755)&amp;"#"&amp;K755)</f>
        <v/>
      </c>
      <c r="M755">
        <f>IF(C755="","",YEAR(C755)&amp;"-"&amp;TEXT(MONTH(C755),"00"))</f>
        <v/>
      </c>
    </row>
    <row r="756">
      <c r="A756" s="83" t="n"/>
      <c r="C756" s="83" t="n"/>
      <c r="D756">
        <f>IF(C756="","",CHOOSE(WEEKDAY(C756,2),"pon","wt","śr","czw","pt","sob","ndz"))</f>
        <v/>
      </c>
      <c r="E756">
        <f>IF(C756="","",IF(K756=1,IFERROR(IF(INDEX('Dziennik'!$H$4:$H$1200,MATCH(C756,'Dziennik'!$A$4:$A$1200,0))="","(brak planu)",INDEX('Dziennik'!$H$4:$H$1200,MATCH(C756,'Dziennik'!$A$4:$A$1200,0))),"(dzień poza dziennikiem)"),IFERROR(INDEX($G$4:$G$1000,MATCH(INT(C756)&amp;"#"&amp;(K756-1),$L$4:$L$1000,0))&amp;"","")))</f>
        <v/>
      </c>
      <c r="F756" s="84">
        <f>IF(C756="","",IF(K756=1,IFERROR(INDEX('Dziennik'!$I$4:$I$1200,MATCH(C756,'Dziennik'!$A$4:$A$1200,0)),""),IFERROR(INDEX($H$4:$H$1000,MATCH(INT(C756)&amp;"#"&amp;(K756-1),$L$4:$L$1000,0)),"")))</f>
        <v/>
      </c>
      <c r="H756" s="84" t="n"/>
      <c r="K756">
        <f>IF(C756="","",COUNTIF($C$4:C756,C756))</f>
        <v/>
      </c>
      <c r="L756">
        <f>IF(C756="","",INT(C756)&amp;"#"&amp;K756)</f>
        <v/>
      </c>
      <c r="M756">
        <f>IF(C756="","",YEAR(C756)&amp;"-"&amp;TEXT(MONTH(C756),"00"))</f>
        <v/>
      </c>
    </row>
    <row r="757">
      <c r="A757" s="83" t="n"/>
      <c r="C757" s="83" t="n"/>
      <c r="D757">
        <f>IF(C757="","",CHOOSE(WEEKDAY(C757,2),"pon","wt","śr","czw","pt","sob","ndz"))</f>
        <v/>
      </c>
      <c r="E757">
        <f>IF(C757="","",IF(K757=1,IFERROR(IF(INDEX('Dziennik'!$H$4:$H$1200,MATCH(C757,'Dziennik'!$A$4:$A$1200,0))="","(brak planu)",INDEX('Dziennik'!$H$4:$H$1200,MATCH(C757,'Dziennik'!$A$4:$A$1200,0))),"(dzień poza dziennikiem)"),IFERROR(INDEX($G$4:$G$1000,MATCH(INT(C757)&amp;"#"&amp;(K757-1),$L$4:$L$1000,0))&amp;"","")))</f>
        <v/>
      </c>
      <c r="F757" s="84">
        <f>IF(C757="","",IF(K757=1,IFERROR(INDEX('Dziennik'!$I$4:$I$1200,MATCH(C757,'Dziennik'!$A$4:$A$1200,0)),""),IFERROR(INDEX($H$4:$H$1000,MATCH(INT(C757)&amp;"#"&amp;(K757-1),$L$4:$L$1000,0)),"")))</f>
        <v/>
      </c>
      <c r="H757" s="84" t="n"/>
      <c r="K757">
        <f>IF(C757="","",COUNTIF($C$4:C757,C757))</f>
        <v/>
      </c>
      <c r="L757">
        <f>IF(C757="","",INT(C757)&amp;"#"&amp;K757)</f>
        <v/>
      </c>
      <c r="M757">
        <f>IF(C757="","",YEAR(C757)&amp;"-"&amp;TEXT(MONTH(C757),"00"))</f>
        <v/>
      </c>
    </row>
    <row r="758">
      <c r="A758" s="83" t="n"/>
      <c r="C758" s="83" t="n"/>
      <c r="D758">
        <f>IF(C758="","",CHOOSE(WEEKDAY(C758,2),"pon","wt","śr","czw","pt","sob","ndz"))</f>
        <v/>
      </c>
      <c r="E758">
        <f>IF(C758="","",IF(K758=1,IFERROR(IF(INDEX('Dziennik'!$H$4:$H$1200,MATCH(C758,'Dziennik'!$A$4:$A$1200,0))="","(brak planu)",INDEX('Dziennik'!$H$4:$H$1200,MATCH(C758,'Dziennik'!$A$4:$A$1200,0))),"(dzień poza dziennikiem)"),IFERROR(INDEX($G$4:$G$1000,MATCH(INT(C758)&amp;"#"&amp;(K758-1),$L$4:$L$1000,0))&amp;"","")))</f>
        <v/>
      </c>
      <c r="F758" s="84">
        <f>IF(C758="","",IF(K758=1,IFERROR(INDEX('Dziennik'!$I$4:$I$1200,MATCH(C758,'Dziennik'!$A$4:$A$1200,0)),""),IFERROR(INDEX($H$4:$H$1000,MATCH(INT(C758)&amp;"#"&amp;(K758-1),$L$4:$L$1000,0)),"")))</f>
        <v/>
      </c>
      <c r="H758" s="84" t="n"/>
      <c r="K758">
        <f>IF(C758="","",COUNTIF($C$4:C758,C758))</f>
        <v/>
      </c>
      <c r="L758">
        <f>IF(C758="","",INT(C758)&amp;"#"&amp;K758)</f>
        <v/>
      </c>
      <c r="M758">
        <f>IF(C758="","",YEAR(C758)&amp;"-"&amp;TEXT(MONTH(C758),"00"))</f>
        <v/>
      </c>
    </row>
    <row r="759">
      <c r="A759" s="83" t="n"/>
      <c r="C759" s="83" t="n"/>
      <c r="D759">
        <f>IF(C759="","",CHOOSE(WEEKDAY(C759,2),"pon","wt","śr","czw","pt","sob","ndz"))</f>
        <v/>
      </c>
      <c r="E759">
        <f>IF(C759="","",IF(K759=1,IFERROR(IF(INDEX('Dziennik'!$H$4:$H$1200,MATCH(C759,'Dziennik'!$A$4:$A$1200,0))="","(brak planu)",INDEX('Dziennik'!$H$4:$H$1200,MATCH(C759,'Dziennik'!$A$4:$A$1200,0))),"(dzień poza dziennikiem)"),IFERROR(INDEX($G$4:$G$1000,MATCH(INT(C759)&amp;"#"&amp;(K759-1),$L$4:$L$1000,0))&amp;"","")))</f>
        <v/>
      </c>
      <c r="F759" s="84">
        <f>IF(C759="","",IF(K759=1,IFERROR(INDEX('Dziennik'!$I$4:$I$1200,MATCH(C759,'Dziennik'!$A$4:$A$1200,0)),""),IFERROR(INDEX($H$4:$H$1000,MATCH(INT(C759)&amp;"#"&amp;(K759-1),$L$4:$L$1000,0)),"")))</f>
        <v/>
      </c>
      <c r="H759" s="84" t="n"/>
      <c r="K759">
        <f>IF(C759="","",COUNTIF($C$4:C759,C759))</f>
        <v/>
      </c>
      <c r="L759">
        <f>IF(C759="","",INT(C759)&amp;"#"&amp;K759)</f>
        <v/>
      </c>
      <c r="M759">
        <f>IF(C759="","",YEAR(C759)&amp;"-"&amp;TEXT(MONTH(C759),"00"))</f>
        <v/>
      </c>
    </row>
    <row r="760">
      <c r="A760" s="83" t="n"/>
      <c r="C760" s="83" t="n"/>
      <c r="D760">
        <f>IF(C760="","",CHOOSE(WEEKDAY(C760,2),"pon","wt","śr","czw","pt","sob","ndz"))</f>
        <v/>
      </c>
      <c r="E760">
        <f>IF(C760="","",IF(K760=1,IFERROR(IF(INDEX('Dziennik'!$H$4:$H$1200,MATCH(C760,'Dziennik'!$A$4:$A$1200,0))="","(brak planu)",INDEX('Dziennik'!$H$4:$H$1200,MATCH(C760,'Dziennik'!$A$4:$A$1200,0))),"(dzień poza dziennikiem)"),IFERROR(INDEX($G$4:$G$1000,MATCH(INT(C760)&amp;"#"&amp;(K760-1),$L$4:$L$1000,0))&amp;"","")))</f>
        <v/>
      </c>
      <c r="F760" s="84">
        <f>IF(C760="","",IF(K760=1,IFERROR(INDEX('Dziennik'!$I$4:$I$1200,MATCH(C760,'Dziennik'!$A$4:$A$1200,0)),""),IFERROR(INDEX($H$4:$H$1000,MATCH(INT(C760)&amp;"#"&amp;(K760-1),$L$4:$L$1000,0)),"")))</f>
        <v/>
      </c>
      <c r="H760" s="84" t="n"/>
      <c r="K760">
        <f>IF(C760="","",COUNTIF($C$4:C760,C760))</f>
        <v/>
      </c>
      <c r="L760">
        <f>IF(C760="","",INT(C760)&amp;"#"&amp;K760)</f>
        <v/>
      </c>
      <c r="M760">
        <f>IF(C760="","",YEAR(C760)&amp;"-"&amp;TEXT(MONTH(C760),"00"))</f>
        <v/>
      </c>
    </row>
    <row r="761">
      <c r="A761" s="83" t="n"/>
      <c r="C761" s="83" t="n"/>
      <c r="D761">
        <f>IF(C761="","",CHOOSE(WEEKDAY(C761,2),"pon","wt","śr","czw","pt","sob","ndz"))</f>
        <v/>
      </c>
      <c r="E761">
        <f>IF(C761="","",IF(K761=1,IFERROR(IF(INDEX('Dziennik'!$H$4:$H$1200,MATCH(C761,'Dziennik'!$A$4:$A$1200,0))="","(brak planu)",INDEX('Dziennik'!$H$4:$H$1200,MATCH(C761,'Dziennik'!$A$4:$A$1200,0))),"(dzień poza dziennikiem)"),IFERROR(INDEX($G$4:$G$1000,MATCH(INT(C761)&amp;"#"&amp;(K761-1),$L$4:$L$1000,0))&amp;"","")))</f>
        <v/>
      </c>
      <c r="F761" s="84">
        <f>IF(C761="","",IF(K761=1,IFERROR(INDEX('Dziennik'!$I$4:$I$1200,MATCH(C761,'Dziennik'!$A$4:$A$1200,0)),""),IFERROR(INDEX($H$4:$H$1000,MATCH(INT(C761)&amp;"#"&amp;(K761-1),$L$4:$L$1000,0)),"")))</f>
        <v/>
      </c>
      <c r="H761" s="84" t="n"/>
      <c r="K761">
        <f>IF(C761="","",COUNTIF($C$4:C761,C761))</f>
        <v/>
      </c>
      <c r="L761">
        <f>IF(C761="","",INT(C761)&amp;"#"&amp;K761)</f>
        <v/>
      </c>
      <c r="M761">
        <f>IF(C761="","",YEAR(C761)&amp;"-"&amp;TEXT(MONTH(C761),"00"))</f>
        <v/>
      </c>
    </row>
    <row r="762">
      <c r="A762" s="83" t="n"/>
      <c r="C762" s="83" t="n"/>
      <c r="D762">
        <f>IF(C762="","",CHOOSE(WEEKDAY(C762,2),"pon","wt","śr","czw","pt","sob","ndz"))</f>
        <v/>
      </c>
      <c r="E762">
        <f>IF(C762="","",IF(K762=1,IFERROR(IF(INDEX('Dziennik'!$H$4:$H$1200,MATCH(C762,'Dziennik'!$A$4:$A$1200,0))="","(brak planu)",INDEX('Dziennik'!$H$4:$H$1200,MATCH(C762,'Dziennik'!$A$4:$A$1200,0))),"(dzień poza dziennikiem)"),IFERROR(INDEX($G$4:$G$1000,MATCH(INT(C762)&amp;"#"&amp;(K762-1),$L$4:$L$1000,0))&amp;"","")))</f>
        <v/>
      </c>
      <c r="F762" s="84">
        <f>IF(C762="","",IF(K762=1,IFERROR(INDEX('Dziennik'!$I$4:$I$1200,MATCH(C762,'Dziennik'!$A$4:$A$1200,0)),""),IFERROR(INDEX($H$4:$H$1000,MATCH(INT(C762)&amp;"#"&amp;(K762-1),$L$4:$L$1000,0)),"")))</f>
        <v/>
      </c>
      <c r="H762" s="84" t="n"/>
      <c r="K762">
        <f>IF(C762="","",COUNTIF($C$4:C762,C762))</f>
        <v/>
      </c>
      <c r="L762">
        <f>IF(C762="","",INT(C762)&amp;"#"&amp;K762)</f>
        <v/>
      </c>
      <c r="M762">
        <f>IF(C762="","",YEAR(C762)&amp;"-"&amp;TEXT(MONTH(C762),"00"))</f>
        <v/>
      </c>
    </row>
    <row r="763">
      <c r="A763" s="83" t="n"/>
      <c r="C763" s="83" t="n"/>
      <c r="D763">
        <f>IF(C763="","",CHOOSE(WEEKDAY(C763,2),"pon","wt","śr","czw","pt","sob","ndz"))</f>
        <v/>
      </c>
      <c r="E763">
        <f>IF(C763="","",IF(K763=1,IFERROR(IF(INDEX('Dziennik'!$H$4:$H$1200,MATCH(C763,'Dziennik'!$A$4:$A$1200,0))="","(brak planu)",INDEX('Dziennik'!$H$4:$H$1200,MATCH(C763,'Dziennik'!$A$4:$A$1200,0))),"(dzień poza dziennikiem)"),IFERROR(INDEX($G$4:$G$1000,MATCH(INT(C763)&amp;"#"&amp;(K763-1),$L$4:$L$1000,0))&amp;"","")))</f>
        <v/>
      </c>
      <c r="F763" s="84">
        <f>IF(C763="","",IF(K763=1,IFERROR(INDEX('Dziennik'!$I$4:$I$1200,MATCH(C763,'Dziennik'!$A$4:$A$1200,0)),""),IFERROR(INDEX($H$4:$H$1000,MATCH(INT(C763)&amp;"#"&amp;(K763-1),$L$4:$L$1000,0)),"")))</f>
        <v/>
      </c>
      <c r="H763" s="84" t="n"/>
      <c r="K763">
        <f>IF(C763="","",COUNTIF($C$4:C763,C763))</f>
        <v/>
      </c>
      <c r="L763">
        <f>IF(C763="","",INT(C763)&amp;"#"&amp;K763)</f>
        <v/>
      </c>
      <c r="M763">
        <f>IF(C763="","",YEAR(C763)&amp;"-"&amp;TEXT(MONTH(C763),"00"))</f>
        <v/>
      </c>
    </row>
    <row r="764">
      <c r="A764" s="83" t="n"/>
      <c r="C764" s="83" t="n"/>
      <c r="D764">
        <f>IF(C764="","",CHOOSE(WEEKDAY(C764,2),"pon","wt","śr","czw","pt","sob","ndz"))</f>
        <v/>
      </c>
      <c r="E764">
        <f>IF(C764="","",IF(K764=1,IFERROR(IF(INDEX('Dziennik'!$H$4:$H$1200,MATCH(C764,'Dziennik'!$A$4:$A$1200,0))="","(brak planu)",INDEX('Dziennik'!$H$4:$H$1200,MATCH(C764,'Dziennik'!$A$4:$A$1200,0))),"(dzień poza dziennikiem)"),IFERROR(INDEX($G$4:$G$1000,MATCH(INT(C764)&amp;"#"&amp;(K764-1),$L$4:$L$1000,0))&amp;"","")))</f>
        <v/>
      </c>
      <c r="F764" s="84">
        <f>IF(C764="","",IF(K764=1,IFERROR(INDEX('Dziennik'!$I$4:$I$1200,MATCH(C764,'Dziennik'!$A$4:$A$1200,0)),""),IFERROR(INDEX($H$4:$H$1000,MATCH(INT(C764)&amp;"#"&amp;(K764-1),$L$4:$L$1000,0)),"")))</f>
        <v/>
      </c>
      <c r="H764" s="84" t="n"/>
      <c r="K764">
        <f>IF(C764="","",COUNTIF($C$4:C764,C764))</f>
        <v/>
      </c>
      <c r="L764">
        <f>IF(C764="","",INT(C764)&amp;"#"&amp;K764)</f>
        <v/>
      </c>
      <c r="M764">
        <f>IF(C764="","",YEAR(C764)&amp;"-"&amp;TEXT(MONTH(C764),"00"))</f>
        <v/>
      </c>
    </row>
    <row r="765">
      <c r="A765" s="83" t="n"/>
      <c r="C765" s="83" t="n"/>
      <c r="D765">
        <f>IF(C765="","",CHOOSE(WEEKDAY(C765,2),"pon","wt","śr","czw","pt","sob","ndz"))</f>
        <v/>
      </c>
      <c r="E765">
        <f>IF(C765="","",IF(K765=1,IFERROR(IF(INDEX('Dziennik'!$H$4:$H$1200,MATCH(C765,'Dziennik'!$A$4:$A$1200,0))="","(brak planu)",INDEX('Dziennik'!$H$4:$H$1200,MATCH(C765,'Dziennik'!$A$4:$A$1200,0))),"(dzień poza dziennikiem)"),IFERROR(INDEX($G$4:$G$1000,MATCH(INT(C765)&amp;"#"&amp;(K765-1),$L$4:$L$1000,0))&amp;"","")))</f>
        <v/>
      </c>
      <c r="F765" s="84">
        <f>IF(C765="","",IF(K765=1,IFERROR(INDEX('Dziennik'!$I$4:$I$1200,MATCH(C765,'Dziennik'!$A$4:$A$1200,0)),""),IFERROR(INDEX($H$4:$H$1000,MATCH(INT(C765)&amp;"#"&amp;(K765-1),$L$4:$L$1000,0)),"")))</f>
        <v/>
      </c>
      <c r="H765" s="84" t="n"/>
      <c r="K765">
        <f>IF(C765="","",COUNTIF($C$4:C765,C765))</f>
        <v/>
      </c>
      <c r="L765">
        <f>IF(C765="","",INT(C765)&amp;"#"&amp;K765)</f>
        <v/>
      </c>
      <c r="M765">
        <f>IF(C765="","",YEAR(C765)&amp;"-"&amp;TEXT(MONTH(C765),"00"))</f>
        <v/>
      </c>
    </row>
    <row r="766">
      <c r="A766" s="83" t="n"/>
      <c r="C766" s="83" t="n"/>
      <c r="D766">
        <f>IF(C766="","",CHOOSE(WEEKDAY(C766,2),"pon","wt","śr","czw","pt","sob","ndz"))</f>
        <v/>
      </c>
      <c r="E766">
        <f>IF(C766="","",IF(K766=1,IFERROR(IF(INDEX('Dziennik'!$H$4:$H$1200,MATCH(C766,'Dziennik'!$A$4:$A$1200,0))="","(brak planu)",INDEX('Dziennik'!$H$4:$H$1200,MATCH(C766,'Dziennik'!$A$4:$A$1200,0))),"(dzień poza dziennikiem)"),IFERROR(INDEX($G$4:$G$1000,MATCH(INT(C766)&amp;"#"&amp;(K766-1),$L$4:$L$1000,0))&amp;"","")))</f>
        <v/>
      </c>
      <c r="F766" s="84">
        <f>IF(C766="","",IF(K766=1,IFERROR(INDEX('Dziennik'!$I$4:$I$1200,MATCH(C766,'Dziennik'!$A$4:$A$1200,0)),""),IFERROR(INDEX($H$4:$H$1000,MATCH(INT(C766)&amp;"#"&amp;(K766-1),$L$4:$L$1000,0)),"")))</f>
        <v/>
      </c>
      <c r="H766" s="84" t="n"/>
      <c r="K766">
        <f>IF(C766="","",COUNTIF($C$4:C766,C766))</f>
        <v/>
      </c>
      <c r="L766">
        <f>IF(C766="","",INT(C766)&amp;"#"&amp;K766)</f>
        <v/>
      </c>
      <c r="M766">
        <f>IF(C766="","",YEAR(C766)&amp;"-"&amp;TEXT(MONTH(C766),"00"))</f>
        <v/>
      </c>
    </row>
    <row r="767">
      <c r="A767" s="83" t="n"/>
      <c r="C767" s="83" t="n"/>
      <c r="D767">
        <f>IF(C767="","",CHOOSE(WEEKDAY(C767,2),"pon","wt","śr","czw","pt","sob","ndz"))</f>
        <v/>
      </c>
      <c r="E767">
        <f>IF(C767="","",IF(K767=1,IFERROR(IF(INDEX('Dziennik'!$H$4:$H$1200,MATCH(C767,'Dziennik'!$A$4:$A$1200,0))="","(brak planu)",INDEX('Dziennik'!$H$4:$H$1200,MATCH(C767,'Dziennik'!$A$4:$A$1200,0))),"(dzień poza dziennikiem)"),IFERROR(INDEX($G$4:$G$1000,MATCH(INT(C767)&amp;"#"&amp;(K767-1),$L$4:$L$1000,0))&amp;"","")))</f>
        <v/>
      </c>
      <c r="F767" s="84">
        <f>IF(C767="","",IF(K767=1,IFERROR(INDEX('Dziennik'!$I$4:$I$1200,MATCH(C767,'Dziennik'!$A$4:$A$1200,0)),""),IFERROR(INDEX($H$4:$H$1000,MATCH(INT(C767)&amp;"#"&amp;(K767-1),$L$4:$L$1000,0)),"")))</f>
        <v/>
      </c>
      <c r="H767" s="84" t="n"/>
      <c r="K767">
        <f>IF(C767="","",COUNTIF($C$4:C767,C767))</f>
        <v/>
      </c>
      <c r="L767">
        <f>IF(C767="","",INT(C767)&amp;"#"&amp;K767)</f>
        <v/>
      </c>
      <c r="M767">
        <f>IF(C767="","",YEAR(C767)&amp;"-"&amp;TEXT(MONTH(C767),"00"))</f>
        <v/>
      </c>
    </row>
    <row r="768">
      <c r="A768" s="83" t="n"/>
      <c r="C768" s="83" t="n"/>
      <c r="D768">
        <f>IF(C768="","",CHOOSE(WEEKDAY(C768,2),"pon","wt","śr","czw","pt","sob","ndz"))</f>
        <v/>
      </c>
      <c r="E768">
        <f>IF(C768="","",IF(K768=1,IFERROR(IF(INDEX('Dziennik'!$H$4:$H$1200,MATCH(C768,'Dziennik'!$A$4:$A$1200,0))="","(brak planu)",INDEX('Dziennik'!$H$4:$H$1200,MATCH(C768,'Dziennik'!$A$4:$A$1200,0))),"(dzień poza dziennikiem)"),IFERROR(INDEX($G$4:$G$1000,MATCH(INT(C768)&amp;"#"&amp;(K768-1),$L$4:$L$1000,0))&amp;"","")))</f>
        <v/>
      </c>
      <c r="F768" s="84">
        <f>IF(C768="","",IF(K768=1,IFERROR(INDEX('Dziennik'!$I$4:$I$1200,MATCH(C768,'Dziennik'!$A$4:$A$1200,0)),""),IFERROR(INDEX($H$4:$H$1000,MATCH(INT(C768)&amp;"#"&amp;(K768-1),$L$4:$L$1000,0)),"")))</f>
        <v/>
      </c>
      <c r="H768" s="84" t="n"/>
      <c r="K768">
        <f>IF(C768="","",COUNTIF($C$4:C768,C768))</f>
        <v/>
      </c>
      <c r="L768">
        <f>IF(C768="","",INT(C768)&amp;"#"&amp;K768)</f>
        <v/>
      </c>
      <c r="M768">
        <f>IF(C768="","",YEAR(C768)&amp;"-"&amp;TEXT(MONTH(C768),"00"))</f>
        <v/>
      </c>
    </row>
    <row r="769">
      <c r="A769" s="83" t="n"/>
      <c r="C769" s="83" t="n"/>
      <c r="D769">
        <f>IF(C769="","",CHOOSE(WEEKDAY(C769,2),"pon","wt","śr","czw","pt","sob","ndz"))</f>
        <v/>
      </c>
      <c r="E769">
        <f>IF(C769="","",IF(K769=1,IFERROR(IF(INDEX('Dziennik'!$H$4:$H$1200,MATCH(C769,'Dziennik'!$A$4:$A$1200,0))="","(brak planu)",INDEX('Dziennik'!$H$4:$H$1200,MATCH(C769,'Dziennik'!$A$4:$A$1200,0))),"(dzień poza dziennikiem)"),IFERROR(INDEX($G$4:$G$1000,MATCH(INT(C769)&amp;"#"&amp;(K769-1),$L$4:$L$1000,0))&amp;"","")))</f>
        <v/>
      </c>
      <c r="F769" s="84">
        <f>IF(C769="","",IF(K769=1,IFERROR(INDEX('Dziennik'!$I$4:$I$1200,MATCH(C769,'Dziennik'!$A$4:$A$1200,0)),""),IFERROR(INDEX($H$4:$H$1000,MATCH(INT(C769)&amp;"#"&amp;(K769-1),$L$4:$L$1000,0)),"")))</f>
        <v/>
      </c>
      <c r="H769" s="84" t="n"/>
      <c r="K769">
        <f>IF(C769="","",COUNTIF($C$4:C769,C769))</f>
        <v/>
      </c>
      <c r="L769">
        <f>IF(C769="","",INT(C769)&amp;"#"&amp;K769)</f>
        <v/>
      </c>
      <c r="M769">
        <f>IF(C769="","",YEAR(C769)&amp;"-"&amp;TEXT(MONTH(C769),"00"))</f>
        <v/>
      </c>
    </row>
    <row r="770">
      <c r="A770" s="83" t="n"/>
      <c r="C770" s="83" t="n"/>
      <c r="D770">
        <f>IF(C770="","",CHOOSE(WEEKDAY(C770,2),"pon","wt","śr","czw","pt","sob","ndz"))</f>
        <v/>
      </c>
      <c r="E770">
        <f>IF(C770="","",IF(K770=1,IFERROR(IF(INDEX('Dziennik'!$H$4:$H$1200,MATCH(C770,'Dziennik'!$A$4:$A$1200,0))="","(brak planu)",INDEX('Dziennik'!$H$4:$H$1200,MATCH(C770,'Dziennik'!$A$4:$A$1200,0))),"(dzień poza dziennikiem)"),IFERROR(INDEX($G$4:$G$1000,MATCH(INT(C770)&amp;"#"&amp;(K770-1),$L$4:$L$1000,0))&amp;"","")))</f>
        <v/>
      </c>
      <c r="F770" s="84">
        <f>IF(C770="","",IF(K770=1,IFERROR(INDEX('Dziennik'!$I$4:$I$1200,MATCH(C770,'Dziennik'!$A$4:$A$1200,0)),""),IFERROR(INDEX($H$4:$H$1000,MATCH(INT(C770)&amp;"#"&amp;(K770-1),$L$4:$L$1000,0)),"")))</f>
        <v/>
      </c>
      <c r="H770" s="84" t="n"/>
      <c r="K770">
        <f>IF(C770="","",COUNTIF($C$4:C770,C770))</f>
        <v/>
      </c>
      <c r="L770">
        <f>IF(C770="","",INT(C770)&amp;"#"&amp;K770)</f>
        <v/>
      </c>
      <c r="M770">
        <f>IF(C770="","",YEAR(C770)&amp;"-"&amp;TEXT(MONTH(C770),"00"))</f>
        <v/>
      </c>
    </row>
    <row r="771">
      <c r="A771" s="83" t="n"/>
      <c r="C771" s="83" t="n"/>
      <c r="D771">
        <f>IF(C771="","",CHOOSE(WEEKDAY(C771,2),"pon","wt","śr","czw","pt","sob","ndz"))</f>
        <v/>
      </c>
      <c r="E771">
        <f>IF(C771="","",IF(K771=1,IFERROR(IF(INDEX('Dziennik'!$H$4:$H$1200,MATCH(C771,'Dziennik'!$A$4:$A$1200,0))="","(brak planu)",INDEX('Dziennik'!$H$4:$H$1200,MATCH(C771,'Dziennik'!$A$4:$A$1200,0))),"(dzień poza dziennikiem)"),IFERROR(INDEX($G$4:$G$1000,MATCH(INT(C771)&amp;"#"&amp;(K771-1),$L$4:$L$1000,0))&amp;"","")))</f>
        <v/>
      </c>
      <c r="F771" s="84">
        <f>IF(C771="","",IF(K771=1,IFERROR(INDEX('Dziennik'!$I$4:$I$1200,MATCH(C771,'Dziennik'!$A$4:$A$1200,0)),""),IFERROR(INDEX($H$4:$H$1000,MATCH(INT(C771)&amp;"#"&amp;(K771-1),$L$4:$L$1000,0)),"")))</f>
        <v/>
      </c>
      <c r="H771" s="84" t="n"/>
      <c r="K771">
        <f>IF(C771="","",COUNTIF($C$4:C771,C771))</f>
        <v/>
      </c>
      <c r="L771">
        <f>IF(C771="","",INT(C771)&amp;"#"&amp;K771)</f>
        <v/>
      </c>
      <c r="M771">
        <f>IF(C771="","",YEAR(C771)&amp;"-"&amp;TEXT(MONTH(C771),"00"))</f>
        <v/>
      </c>
    </row>
    <row r="772">
      <c r="A772" s="83" t="n"/>
      <c r="C772" s="83" t="n"/>
      <c r="D772">
        <f>IF(C772="","",CHOOSE(WEEKDAY(C772,2),"pon","wt","śr","czw","pt","sob","ndz"))</f>
        <v/>
      </c>
      <c r="E772">
        <f>IF(C772="","",IF(K772=1,IFERROR(IF(INDEX('Dziennik'!$H$4:$H$1200,MATCH(C772,'Dziennik'!$A$4:$A$1200,0))="","(brak planu)",INDEX('Dziennik'!$H$4:$H$1200,MATCH(C772,'Dziennik'!$A$4:$A$1200,0))),"(dzień poza dziennikiem)"),IFERROR(INDEX($G$4:$G$1000,MATCH(INT(C772)&amp;"#"&amp;(K772-1),$L$4:$L$1000,0))&amp;"","")))</f>
        <v/>
      </c>
      <c r="F772" s="84">
        <f>IF(C772="","",IF(K772=1,IFERROR(INDEX('Dziennik'!$I$4:$I$1200,MATCH(C772,'Dziennik'!$A$4:$A$1200,0)),""),IFERROR(INDEX($H$4:$H$1000,MATCH(INT(C772)&amp;"#"&amp;(K772-1),$L$4:$L$1000,0)),"")))</f>
        <v/>
      </c>
      <c r="H772" s="84" t="n"/>
      <c r="K772">
        <f>IF(C772="","",COUNTIF($C$4:C772,C772))</f>
        <v/>
      </c>
      <c r="L772">
        <f>IF(C772="","",INT(C772)&amp;"#"&amp;K772)</f>
        <v/>
      </c>
      <c r="M772">
        <f>IF(C772="","",YEAR(C772)&amp;"-"&amp;TEXT(MONTH(C772),"00"))</f>
        <v/>
      </c>
    </row>
    <row r="773">
      <c r="A773" s="83" t="n"/>
      <c r="C773" s="83" t="n"/>
      <c r="D773">
        <f>IF(C773="","",CHOOSE(WEEKDAY(C773,2),"pon","wt","śr","czw","pt","sob","ndz"))</f>
        <v/>
      </c>
      <c r="E773">
        <f>IF(C773="","",IF(K773=1,IFERROR(IF(INDEX('Dziennik'!$H$4:$H$1200,MATCH(C773,'Dziennik'!$A$4:$A$1200,0))="","(brak planu)",INDEX('Dziennik'!$H$4:$H$1200,MATCH(C773,'Dziennik'!$A$4:$A$1200,0))),"(dzień poza dziennikiem)"),IFERROR(INDEX($G$4:$G$1000,MATCH(INT(C773)&amp;"#"&amp;(K773-1),$L$4:$L$1000,0))&amp;"","")))</f>
        <v/>
      </c>
      <c r="F773" s="84">
        <f>IF(C773="","",IF(K773=1,IFERROR(INDEX('Dziennik'!$I$4:$I$1200,MATCH(C773,'Dziennik'!$A$4:$A$1200,0)),""),IFERROR(INDEX($H$4:$H$1000,MATCH(INT(C773)&amp;"#"&amp;(K773-1),$L$4:$L$1000,0)),"")))</f>
        <v/>
      </c>
      <c r="H773" s="84" t="n"/>
      <c r="K773">
        <f>IF(C773="","",COUNTIF($C$4:C773,C773))</f>
        <v/>
      </c>
      <c r="L773">
        <f>IF(C773="","",INT(C773)&amp;"#"&amp;K773)</f>
        <v/>
      </c>
      <c r="M773">
        <f>IF(C773="","",YEAR(C773)&amp;"-"&amp;TEXT(MONTH(C773),"00"))</f>
        <v/>
      </c>
    </row>
    <row r="774">
      <c r="A774" s="83" t="n"/>
      <c r="C774" s="83" t="n"/>
      <c r="D774">
        <f>IF(C774="","",CHOOSE(WEEKDAY(C774,2),"pon","wt","śr","czw","pt","sob","ndz"))</f>
        <v/>
      </c>
      <c r="E774">
        <f>IF(C774="","",IF(K774=1,IFERROR(IF(INDEX('Dziennik'!$H$4:$H$1200,MATCH(C774,'Dziennik'!$A$4:$A$1200,0))="","(brak planu)",INDEX('Dziennik'!$H$4:$H$1200,MATCH(C774,'Dziennik'!$A$4:$A$1200,0))),"(dzień poza dziennikiem)"),IFERROR(INDEX($G$4:$G$1000,MATCH(INT(C774)&amp;"#"&amp;(K774-1),$L$4:$L$1000,0))&amp;"","")))</f>
        <v/>
      </c>
      <c r="F774" s="84">
        <f>IF(C774="","",IF(K774=1,IFERROR(INDEX('Dziennik'!$I$4:$I$1200,MATCH(C774,'Dziennik'!$A$4:$A$1200,0)),""),IFERROR(INDEX($H$4:$H$1000,MATCH(INT(C774)&amp;"#"&amp;(K774-1),$L$4:$L$1000,0)),"")))</f>
        <v/>
      </c>
      <c r="H774" s="84" t="n"/>
      <c r="K774">
        <f>IF(C774="","",COUNTIF($C$4:C774,C774))</f>
        <v/>
      </c>
      <c r="L774">
        <f>IF(C774="","",INT(C774)&amp;"#"&amp;K774)</f>
        <v/>
      </c>
      <c r="M774">
        <f>IF(C774="","",YEAR(C774)&amp;"-"&amp;TEXT(MONTH(C774),"00"))</f>
        <v/>
      </c>
    </row>
    <row r="775">
      <c r="A775" s="83" t="n"/>
      <c r="C775" s="83" t="n"/>
      <c r="D775">
        <f>IF(C775="","",CHOOSE(WEEKDAY(C775,2),"pon","wt","śr","czw","pt","sob","ndz"))</f>
        <v/>
      </c>
      <c r="E775">
        <f>IF(C775="","",IF(K775=1,IFERROR(IF(INDEX('Dziennik'!$H$4:$H$1200,MATCH(C775,'Dziennik'!$A$4:$A$1200,0))="","(brak planu)",INDEX('Dziennik'!$H$4:$H$1200,MATCH(C775,'Dziennik'!$A$4:$A$1200,0))),"(dzień poza dziennikiem)"),IFERROR(INDEX($G$4:$G$1000,MATCH(INT(C775)&amp;"#"&amp;(K775-1),$L$4:$L$1000,0))&amp;"","")))</f>
        <v/>
      </c>
      <c r="F775" s="84">
        <f>IF(C775="","",IF(K775=1,IFERROR(INDEX('Dziennik'!$I$4:$I$1200,MATCH(C775,'Dziennik'!$A$4:$A$1200,0)),""),IFERROR(INDEX($H$4:$H$1000,MATCH(INT(C775)&amp;"#"&amp;(K775-1),$L$4:$L$1000,0)),"")))</f>
        <v/>
      </c>
      <c r="H775" s="84" t="n"/>
      <c r="K775">
        <f>IF(C775="","",COUNTIF($C$4:C775,C775))</f>
        <v/>
      </c>
      <c r="L775">
        <f>IF(C775="","",INT(C775)&amp;"#"&amp;K775)</f>
        <v/>
      </c>
      <c r="M775">
        <f>IF(C775="","",YEAR(C775)&amp;"-"&amp;TEXT(MONTH(C775),"00"))</f>
        <v/>
      </c>
    </row>
    <row r="776">
      <c r="A776" s="83" t="n"/>
      <c r="C776" s="83" t="n"/>
      <c r="D776">
        <f>IF(C776="","",CHOOSE(WEEKDAY(C776,2),"pon","wt","śr","czw","pt","sob","ndz"))</f>
        <v/>
      </c>
      <c r="E776">
        <f>IF(C776="","",IF(K776=1,IFERROR(IF(INDEX('Dziennik'!$H$4:$H$1200,MATCH(C776,'Dziennik'!$A$4:$A$1200,0))="","(brak planu)",INDEX('Dziennik'!$H$4:$H$1200,MATCH(C776,'Dziennik'!$A$4:$A$1200,0))),"(dzień poza dziennikiem)"),IFERROR(INDEX($G$4:$G$1000,MATCH(INT(C776)&amp;"#"&amp;(K776-1),$L$4:$L$1000,0))&amp;"","")))</f>
        <v/>
      </c>
      <c r="F776" s="84">
        <f>IF(C776="","",IF(K776=1,IFERROR(INDEX('Dziennik'!$I$4:$I$1200,MATCH(C776,'Dziennik'!$A$4:$A$1200,0)),""),IFERROR(INDEX($H$4:$H$1000,MATCH(INT(C776)&amp;"#"&amp;(K776-1),$L$4:$L$1000,0)),"")))</f>
        <v/>
      </c>
      <c r="H776" s="84" t="n"/>
      <c r="K776">
        <f>IF(C776="","",COUNTIF($C$4:C776,C776))</f>
        <v/>
      </c>
      <c r="L776">
        <f>IF(C776="","",INT(C776)&amp;"#"&amp;K776)</f>
        <v/>
      </c>
      <c r="M776">
        <f>IF(C776="","",YEAR(C776)&amp;"-"&amp;TEXT(MONTH(C776),"00"))</f>
        <v/>
      </c>
    </row>
    <row r="777">
      <c r="A777" s="83" t="n"/>
      <c r="C777" s="83" t="n"/>
      <c r="D777">
        <f>IF(C777="","",CHOOSE(WEEKDAY(C777,2),"pon","wt","śr","czw","pt","sob","ndz"))</f>
        <v/>
      </c>
      <c r="E777">
        <f>IF(C777="","",IF(K777=1,IFERROR(IF(INDEX('Dziennik'!$H$4:$H$1200,MATCH(C777,'Dziennik'!$A$4:$A$1200,0))="","(brak planu)",INDEX('Dziennik'!$H$4:$H$1200,MATCH(C777,'Dziennik'!$A$4:$A$1200,0))),"(dzień poza dziennikiem)"),IFERROR(INDEX($G$4:$G$1000,MATCH(INT(C777)&amp;"#"&amp;(K777-1),$L$4:$L$1000,0))&amp;"","")))</f>
        <v/>
      </c>
      <c r="F777" s="84">
        <f>IF(C777="","",IF(K777=1,IFERROR(INDEX('Dziennik'!$I$4:$I$1200,MATCH(C777,'Dziennik'!$A$4:$A$1200,0)),""),IFERROR(INDEX($H$4:$H$1000,MATCH(INT(C777)&amp;"#"&amp;(K777-1),$L$4:$L$1000,0)),"")))</f>
        <v/>
      </c>
      <c r="H777" s="84" t="n"/>
      <c r="K777">
        <f>IF(C777="","",COUNTIF($C$4:C777,C777))</f>
        <v/>
      </c>
      <c r="L777">
        <f>IF(C777="","",INT(C777)&amp;"#"&amp;K777)</f>
        <v/>
      </c>
      <c r="M777">
        <f>IF(C777="","",YEAR(C777)&amp;"-"&amp;TEXT(MONTH(C777),"00"))</f>
        <v/>
      </c>
    </row>
    <row r="778">
      <c r="A778" s="83" t="n"/>
      <c r="C778" s="83" t="n"/>
      <c r="D778">
        <f>IF(C778="","",CHOOSE(WEEKDAY(C778,2),"pon","wt","śr","czw","pt","sob","ndz"))</f>
        <v/>
      </c>
      <c r="E778">
        <f>IF(C778="","",IF(K778=1,IFERROR(IF(INDEX('Dziennik'!$H$4:$H$1200,MATCH(C778,'Dziennik'!$A$4:$A$1200,0))="","(brak planu)",INDEX('Dziennik'!$H$4:$H$1200,MATCH(C778,'Dziennik'!$A$4:$A$1200,0))),"(dzień poza dziennikiem)"),IFERROR(INDEX($G$4:$G$1000,MATCH(INT(C778)&amp;"#"&amp;(K778-1),$L$4:$L$1000,0))&amp;"","")))</f>
        <v/>
      </c>
      <c r="F778" s="84">
        <f>IF(C778="","",IF(K778=1,IFERROR(INDEX('Dziennik'!$I$4:$I$1200,MATCH(C778,'Dziennik'!$A$4:$A$1200,0)),""),IFERROR(INDEX($H$4:$H$1000,MATCH(INT(C778)&amp;"#"&amp;(K778-1),$L$4:$L$1000,0)),"")))</f>
        <v/>
      </c>
      <c r="H778" s="84" t="n"/>
      <c r="K778">
        <f>IF(C778="","",COUNTIF($C$4:C778,C778))</f>
        <v/>
      </c>
      <c r="L778">
        <f>IF(C778="","",INT(C778)&amp;"#"&amp;K778)</f>
        <v/>
      </c>
      <c r="M778">
        <f>IF(C778="","",YEAR(C778)&amp;"-"&amp;TEXT(MONTH(C778),"00"))</f>
        <v/>
      </c>
    </row>
    <row r="779">
      <c r="A779" s="83" t="n"/>
      <c r="C779" s="83" t="n"/>
      <c r="D779">
        <f>IF(C779="","",CHOOSE(WEEKDAY(C779,2),"pon","wt","śr","czw","pt","sob","ndz"))</f>
        <v/>
      </c>
      <c r="E779">
        <f>IF(C779="","",IF(K779=1,IFERROR(IF(INDEX('Dziennik'!$H$4:$H$1200,MATCH(C779,'Dziennik'!$A$4:$A$1200,0))="","(brak planu)",INDEX('Dziennik'!$H$4:$H$1200,MATCH(C779,'Dziennik'!$A$4:$A$1200,0))),"(dzień poza dziennikiem)"),IFERROR(INDEX($G$4:$G$1000,MATCH(INT(C779)&amp;"#"&amp;(K779-1),$L$4:$L$1000,0))&amp;"","")))</f>
        <v/>
      </c>
      <c r="F779" s="84">
        <f>IF(C779="","",IF(K779=1,IFERROR(INDEX('Dziennik'!$I$4:$I$1200,MATCH(C779,'Dziennik'!$A$4:$A$1200,0)),""),IFERROR(INDEX($H$4:$H$1000,MATCH(INT(C779)&amp;"#"&amp;(K779-1),$L$4:$L$1000,0)),"")))</f>
        <v/>
      </c>
      <c r="H779" s="84" t="n"/>
      <c r="K779">
        <f>IF(C779="","",COUNTIF($C$4:C779,C779))</f>
        <v/>
      </c>
      <c r="L779">
        <f>IF(C779="","",INT(C779)&amp;"#"&amp;K779)</f>
        <v/>
      </c>
      <c r="M779">
        <f>IF(C779="","",YEAR(C779)&amp;"-"&amp;TEXT(MONTH(C779),"00"))</f>
        <v/>
      </c>
    </row>
    <row r="780">
      <c r="A780" s="83" t="n"/>
      <c r="C780" s="83" t="n"/>
      <c r="D780">
        <f>IF(C780="","",CHOOSE(WEEKDAY(C780,2),"pon","wt","śr","czw","pt","sob","ndz"))</f>
        <v/>
      </c>
      <c r="E780">
        <f>IF(C780="","",IF(K780=1,IFERROR(IF(INDEX('Dziennik'!$H$4:$H$1200,MATCH(C780,'Dziennik'!$A$4:$A$1200,0))="","(brak planu)",INDEX('Dziennik'!$H$4:$H$1200,MATCH(C780,'Dziennik'!$A$4:$A$1200,0))),"(dzień poza dziennikiem)"),IFERROR(INDEX($G$4:$G$1000,MATCH(INT(C780)&amp;"#"&amp;(K780-1),$L$4:$L$1000,0))&amp;"","")))</f>
        <v/>
      </c>
      <c r="F780" s="84">
        <f>IF(C780="","",IF(K780=1,IFERROR(INDEX('Dziennik'!$I$4:$I$1200,MATCH(C780,'Dziennik'!$A$4:$A$1200,0)),""),IFERROR(INDEX($H$4:$H$1000,MATCH(INT(C780)&amp;"#"&amp;(K780-1),$L$4:$L$1000,0)),"")))</f>
        <v/>
      </c>
      <c r="H780" s="84" t="n"/>
      <c r="K780">
        <f>IF(C780="","",COUNTIF($C$4:C780,C780))</f>
        <v/>
      </c>
      <c r="L780">
        <f>IF(C780="","",INT(C780)&amp;"#"&amp;K780)</f>
        <v/>
      </c>
      <c r="M780">
        <f>IF(C780="","",YEAR(C780)&amp;"-"&amp;TEXT(MONTH(C780),"00"))</f>
        <v/>
      </c>
    </row>
    <row r="781">
      <c r="A781" s="83" t="n"/>
      <c r="C781" s="83" t="n"/>
      <c r="D781">
        <f>IF(C781="","",CHOOSE(WEEKDAY(C781,2),"pon","wt","śr","czw","pt","sob","ndz"))</f>
        <v/>
      </c>
      <c r="E781">
        <f>IF(C781="","",IF(K781=1,IFERROR(IF(INDEX('Dziennik'!$H$4:$H$1200,MATCH(C781,'Dziennik'!$A$4:$A$1200,0))="","(brak planu)",INDEX('Dziennik'!$H$4:$H$1200,MATCH(C781,'Dziennik'!$A$4:$A$1200,0))),"(dzień poza dziennikiem)"),IFERROR(INDEX($G$4:$G$1000,MATCH(INT(C781)&amp;"#"&amp;(K781-1),$L$4:$L$1000,0))&amp;"","")))</f>
        <v/>
      </c>
      <c r="F781" s="84">
        <f>IF(C781="","",IF(K781=1,IFERROR(INDEX('Dziennik'!$I$4:$I$1200,MATCH(C781,'Dziennik'!$A$4:$A$1200,0)),""),IFERROR(INDEX($H$4:$H$1000,MATCH(INT(C781)&amp;"#"&amp;(K781-1),$L$4:$L$1000,0)),"")))</f>
        <v/>
      </c>
      <c r="H781" s="84" t="n"/>
      <c r="K781">
        <f>IF(C781="","",COUNTIF($C$4:C781,C781))</f>
        <v/>
      </c>
      <c r="L781">
        <f>IF(C781="","",INT(C781)&amp;"#"&amp;K781)</f>
        <v/>
      </c>
      <c r="M781">
        <f>IF(C781="","",YEAR(C781)&amp;"-"&amp;TEXT(MONTH(C781),"00"))</f>
        <v/>
      </c>
    </row>
    <row r="782">
      <c r="A782" s="83" t="n"/>
      <c r="C782" s="83" t="n"/>
      <c r="D782">
        <f>IF(C782="","",CHOOSE(WEEKDAY(C782,2),"pon","wt","śr","czw","pt","sob","ndz"))</f>
        <v/>
      </c>
      <c r="E782">
        <f>IF(C782="","",IF(K782=1,IFERROR(IF(INDEX('Dziennik'!$H$4:$H$1200,MATCH(C782,'Dziennik'!$A$4:$A$1200,0))="","(brak planu)",INDEX('Dziennik'!$H$4:$H$1200,MATCH(C782,'Dziennik'!$A$4:$A$1200,0))),"(dzień poza dziennikiem)"),IFERROR(INDEX($G$4:$G$1000,MATCH(INT(C782)&amp;"#"&amp;(K782-1),$L$4:$L$1000,0))&amp;"","")))</f>
        <v/>
      </c>
      <c r="F782" s="84">
        <f>IF(C782="","",IF(K782=1,IFERROR(INDEX('Dziennik'!$I$4:$I$1200,MATCH(C782,'Dziennik'!$A$4:$A$1200,0)),""),IFERROR(INDEX($H$4:$H$1000,MATCH(INT(C782)&amp;"#"&amp;(K782-1),$L$4:$L$1000,0)),"")))</f>
        <v/>
      </c>
      <c r="H782" s="84" t="n"/>
      <c r="K782">
        <f>IF(C782="","",COUNTIF($C$4:C782,C782))</f>
        <v/>
      </c>
      <c r="L782">
        <f>IF(C782="","",INT(C782)&amp;"#"&amp;K782)</f>
        <v/>
      </c>
      <c r="M782">
        <f>IF(C782="","",YEAR(C782)&amp;"-"&amp;TEXT(MONTH(C782),"00"))</f>
        <v/>
      </c>
    </row>
    <row r="783">
      <c r="A783" s="83" t="n"/>
      <c r="C783" s="83" t="n"/>
      <c r="D783">
        <f>IF(C783="","",CHOOSE(WEEKDAY(C783,2),"pon","wt","śr","czw","pt","sob","ndz"))</f>
        <v/>
      </c>
      <c r="E783">
        <f>IF(C783="","",IF(K783=1,IFERROR(IF(INDEX('Dziennik'!$H$4:$H$1200,MATCH(C783,'Dziennik'!$A$4:$A$1200,0))="","(brak planu)",INDEX('Dziennik'!$H$4:$H$1200,MATCH(C783,'Dziennik'!$A$4:$A$1200,0))),"(dzień poza dziennikiem)"),IFERROR(INDEX($G$4:$G$1000,MATCH(INT(C783)&amp;"#"&amp;(K783-1),$L$4:$L$1000,0))&amp;"","")))</f>
        <v/>
      </c>
      <c r="F783" s="84">
        <f>IF(C783="","",IF(K783=1,IFERROR(INDEX('Dziennik'!$I$4:$I$1200,MATCH(C783,'Dziennik'!$A$4:$A$1200,0)),""),IFERROR(INDEX($H$4:$H$1000,MATCH(INT(C783)&amp;"#"&amp;(K783-1),$L$4:$L$1000,0)),"")))</f>
        <v/>
      </c>
      <c r="H783" s="84" t="n"/>
      <c r="K783">
        <f>IF(C783="","",COUNTIF($C$4:C783,C783))</f>
        <v/>
      </c>
      <c r="L783">
        <f>IF(C783="","",INT(C783)&amp;"#"&amp;K783)</f>
        <v/>
      </c>
      <c r="M783">
        <f>IF(C783="","",YEAR(C783)&amp;"-"&amp;TEXT(MONTH(C783),"00"))</f>
        <v/>
      </c>
    </row>
    <row r="784">
      <c r="A784" s="83" t="n"/>
      <c r="C784" s="83" t="n"/>
      <c r="D784">
        <f>IF(C784="","",CHOOSE(WEEKDAY(C784,2),"pon","wt","śr","czw","pt","sob","ndz"))</f>
        <v/>
      </c>
      <c r="E784">
        <f>IF(C784="","",IF(K784=1,IFERROR(IF(INDEX('Dziennik'!$H$4:$H$1200,MATCH(C784,'Dziennik'!$A$4:$A$1200,0))="","(brak planu)",INDEX('Dziennik'!$H$4:$H$1200,MATCH(C784,'Dziennik'!$A$4:$A$1200,0))),"(dzień poza dziennikiem)"),IFERROR(INDEX($G$4:$G$1000,MATCH(INT(C784)&amp;"#"&amp;(K784-1),$L$4:$L$1000,0))&amp;"","")))</f>
        <v/>
      </c>
      <c r="F784" s="84">
        <f>IF(C784="","",IF(K784=1,IFERROR(INDEX('Dziennik'!$I$4:$I$1200,MATCH(C784,'Dziennik'!$A$4:$A$1200,0)),""),IFERROR(INDEX($H$4:$H$1000,MATCH(INT(C784)&amp;"#"&amp;(K784-1),$L$4:$L$1000,0)),"")))</f>
        <v/>
      </c>
      <c r="H784" s="84" t="n"/>
      <c r="K784">
        <f>IF(C784="","",COUNTIF($C$4:C784,C784))</f>
        <v/>
      </c>
      <c r="L784">
        <f>IF(C784="","",INT(C784)&amp;"#"&amp;K784)</f>
        <v/>
      </c>
      <c r="M784">
        <f>IF(C784="","",YEAR(C784)&amp;"-"&amp;TEXT(MONTH(C784),"00"))</f>
        <v/>
      </c>
    </row>
    <row r="785">
      <c r="A785" s="83" t="n"/>
      <c r="C785" s="83" t="n"/>
      <c r="D785">
        <f>IF(C785="","",CHOOSE(WEEKDAY(C785,2),"pon","wt","śr","czw","pt","sob","ndz"))</f>
        <v/>
      </c>
      <c r="E785">
        <f>IF(C785="","",IF(K785=1,IFERROR(IF(INDEX('Dziennik'!$H$4:$H$1200,MATCH(C785,'Dziennik'!$A$4:$A$1200,0))="","(brak planu)",INDEX('Dziennik'!$H$4:$H$1200,MATCH(C785,'Dziennik'!$A$4:$A$1200,0))),"(dzień poza dziennikiem)"),IFERROR(INDEX($G$4:$G$1000,MATCH(INT(C785)&amp;"#"&amp;(K785-1),$L$4:$L$1000,0))&amp;"","")))</f>
        <v/>
      </c>
      <c r="F785" s="84">
        <f>IF(C785="","",IF(K785=1,IFERROR(INDEX('Dziennik'!$I$4:$I$1200,MATCH(C785,'Dziennik'!$A$4:$A$1200,0)),""),IFERROR(INDEX($H$4:$H$1000,MATCH(INT(C785)&amp;"#"&amp;(K785-1),$L$4:$L$1000,0)),"")))</f>
        <v/>
      </c>
      <c r="H785" s="84" t="n"/>
      <c r="K785">
        <f>IF(C785="","",COUNTIF($C$4:C785,C785))</f>
        <v/>
      </c>
      <c r="L785">
        <f>IF(C785="","",INT(C785)&amp;"#"&amp;K785)</f>
        <v/>
      </c>
      <c r="M785">
        <f>IF(C785="","",YEAR(C785)&amp;"-"&amp;TEXT(MONTH(C785),"00"))</f>
        <v/>
      </c>
    </row>
    <row r="786">
      <c r="A786" s="83" t="n"/>
      <c r="C786" s="83" t="n"/>
      <c r="D786">
        <f>IF(C786="","",CHOOSE(WEEKDAY(C786,2),"pon","wt","śr","czw","pt","sob","ndz"))</f>
        <v/>
      </c>
      <c r="E786">
        <f>IF(C786="","",IF(K786=1,IFERROR(IF(INDEX('Dziennik'!$H$4:$H$1200,MATCH(C786,'Dziennik'!$A$4:$A$1200,0))="","(brak planu)",INDEX('Dziennik'!$H$4:$H$1200,MATCH(C786,'Dziennik'!$A$4:$A$1200,0))),"(dzień poza dziennikiem)"),IFERROR(INDEX($G$4:$G$1000,MATCH(INT(C786)&amp;"#"&amp;(K786-1),$L$4:$L$1000,0))&amp;"","")))</f>
        <v/>
      </c>
      <c r="F786" s="84">
        <f>IF(C786="","",IF(K786=1,IFERROR(INDEX('Dziennik'!$I$4:$I$1200,MATCH(C786,'Dziennik'!$A$4:$A$1200,0)),""),IFERROR(INDEX($H$4:$H$1000,MATCH(INT(C786)&amp;"#"&amp;(K786-1),$L$4:$L$1000,0)),"")))</f>
        <v/>
      </c>
      <c r="H786" s="84" t="n"/>
      <c r="K786">
        <f>IF(C786="","",COUNTIF($C$4:C786,C786))</f>
        <v/>
      </c>
      <c r="L786">
        <f>IF(C786="","",INT(C786)&amp;"#"&amp;K786)</f>
        <v/>
      </c>
      <c r="M786">
        <f>IF(C786="","",YEAR(C786)&amp;"-"&amp;TEXT(MONTH(C786),"00"))</f>
        <v/>
      </c>
    </row>
    <row r="787">
      <c r="A787" s="83" t="n"/>
      <c r="C787" s="83" t="n"/>
      <c r="D787">
        <f>IF(C787="","",CHOOSE(WEEKDAY(C787,2),"pon","wt","śr","czw","pt","sob","ndz"))</f>
        <v/>
      </c>
      <c r="E787">
        <f>IF(C787="","",IF(K787=1,IFERROR(IF(INDEX('Dziennik'!$H$4:$H$1200,MATCH(C787,'Dziennik'!$A$4:$A$1200,0))="","(brak planu)",INDEX('Dziennik'!$H$4:$H$1200,MATCH(C787,'Dziennik'!$A$4:$A$1200,0))),"(dzień poza dziennikiem)"),IFERROR(INDEX($G$4:$G$1000,MATCH(INT(C787)&amp;"#"&amp;(K787-1),$L$4:$L$1000,0))&amp;"","")))</f>
        <v/>
      </c>
      <c r="F787" s="84">
        <f>IF(C787="","",IF(K787=1,IFERROR(INDEX('Dziennik'!$I$4:$I$1200,MATCH(C787,'Dziennik'!$A$4:$A$1200,0)),""),IFERROR(INDEX($H$4:$H$1000,MATCH(INT(C787)&amp;"#"&amp;(K787-1),$L$4:$L$1000,0)),"")))</f>
        <v/>
      </c>
      <c r="H787" s="84" t="n"/>
      <c r="K787">
        <f>IF(C787="","",COUNTIF($C$4:C787,C787))</f>
        <v/>
      </c>
      <c r="L787">
        <f>IF(C787="","",INT(C787)&amp;"#"&amp;K787)</f>
        <v/>
      </c>
      <c r="M787">
        <f>IF(C787="","",YEAR(C787)&amp;"-"&amp;TEXT(MONTH(C787),"00"))</f>
        <v/>
      </c>
    </row>
    <row r="788">
      <c r="A788" s="83" t="n"/>
      <c r="C788" s="83" t="n"/>
      <c r="D788">
        <f>IF(C788="","",CHOOSE(WEEKDAY(C788,2),"pon","wt","śr","czw","pt","sob","ndz"))</f>
        <v/>
      </c>
      <c r="E788">
        <f>IF(C788="","",IF(K788=1,IFERROR(IF(INDEX('Dziennik'!$H$4:$H$1200,MATCH(C788,'Dziennik'!$A$4:$A$1200,0))="","(brak planu)",INDEX('Dziennik'!$H$4:$H$1200,MATCH(C788,'Dziennik'!$A$4:$A$1200,0))),"(dzień poza dziennikiem)"),IFERROR(INDEX($G$4:$G$1000,MATCH(INT(C788)&amp;"#"&amp;(K788-1),$L$4:$L$1000,0))&amp;"","")))</f>
        <v/>
      </c>
      <c r="F788" s="84">
        <f>IF(C788="","",IF(K788=1,IFERROR(INDEX('Dziennik'!$I$4:$I$1200,MATCH(C788,'Dziennik'!$A$4:$A$1200,0)),""),IFERROR(INDEX($H$4:$H$1000,MATCH(INT(C788)&amp;"#"&amp;(K788-1),$L$4:$L$1000,0)),"")))</f>
        <v/>
      </c>
      <c r="H788" s="84" t="n"/>
      <c r="K788">
        <f>IF(C788="","",COUNTIF($C$4:C788,C788))</f>
        <v/>
      </c>
      <c r="L788">
        <f>IF(C788="","",INT(C788)&amp;"#"&amp;K788)</f>
        <v/>
      </c>
      <c r="M788">
        <f>IF(C788="","",YEAR(C788)&amp;"-"&amp;TEXT(MONTH(C788),"00"))</f>
        <v/>
      </c>
    </row>
    <row r="789">
      <c r="A789" s="83" t="n"/>
      <c r="C789" s="83" t="n"/>
      <c r="D789">
        <f>IF(C789="","",CHOOSE(WEEKDAY(C789,2),"pon","wt","śr","czw","pt","sob","ndz"))</f>
        <v/>
      </c>
      <c r="E789">
        <f>IF(C789="","",IF(K789=1,IFERROR(IF(INDEX('Dziennik'!$H$4:$H$1200,MATCH(C789,'Dziennik'!$A$4:$A$1200,0))="","(brak planu)",INDEX('Dziennik'!$H$4:$H$1200,MATCH(C789,'Dziennik'!$A$4:$A$1200,0))),"(dzień poza dziennikiem)"),IFERROR(INDEX($G$4:$G$1000,MATCH(INT(C789)&amp;"#"&amp;(K789-1),$L$4:$L$1000,0))&amp;"","")))</f>
        <v/>
      </c>
      <c r="F789" s="84">
        <f>IF(C789="","",IF(K789=1,IFERROR(INDEX('Dziennik'!$I$4:$I$1200,MATCH(C789,'Dziennik'!$A$4:$A$1200,0)),""),IFERROR(INDEX($H$4:$H$1000,MATCH(INT(C789)&amp;"#"&amp;(K789-1),$L$4:$L$1000,0)),"")))</f>
        <v/>
      </c>
      <c r="H789" s="84" t="n"/>
      <c r="K789">
        <f>IF(C789="","",COUNTIF($C$4:C789,C789))</f>
        <v/>
      </c>
      <c r="L789">
        <f>IF(C789="","",INT(C789)&amp;"#"&amp;K789)</f>
        <v/>
      </c>
      <c r="M789">
        <f>IF(C789="","",YEAR(C789)&amp;"-"&amp;TEXT(MONTH(C789),"00"))</f>
        <v/>
      </c>
    </row>
    <row r="790">
      <c r="A790" s="83" t="n"/>
      <c r="C790" s="83" t="n"/>
      <c r="D790">
        <f>IF(C790="","",CHOOSE(WEEKDAY(C790,2),"pon","wt","śr","czw","pt","sob","ndz"))</f>
        <v/>
      </c>
      <c r="E790">
        <f>IF(C790="","",IF(K790=1,IFERROR(IF(INDEX('Dziennik'!$H$4:$H$1200,MATCH(C790,'Dziennik'!$A$4:$A$1200,0))="","(brak planu)",INDEX('Dziennik'!$H$4:$H$1200,MATCH(C790,'Dziennik'!$A$4:$A$1200,0))),"(dzień poza dziennikiem)"),IFERROR(INDEX($G$4:$G$1000,MATCH(INT(C790)&amp;"#"&amp;(K790-1),$L$4:$L$1000,0))&amp;"","")))</f>
        <v/>
      </c>
      <c r="F790" s="84">
        <f>IF(C790="","",IF(K790=1,IFERROR(INDEX('Dziennik'!$I$4:$I$1200,MATCH(C790,'Dziennik'!$A$4:$A$1200,0)),""),IFERROR(INDEX($H$4:$H$1000,MATCH(INT(C790)&amp;"#"&amp;(K790-1),$L$4:$L$1000,0)),"")))</f>
        <v/>
      </c>
      <c r="H790" s="84" t="n"/>
      <c r="K790">
        <f>IF(C790="","",COUNTIF($C$4:C790,C790))</f>
        <v/>
      </c>
      <c r="L790">
        <f>IF(C790="","",INT(C790)&amp;"#"&amp;K790)</f>
        <v/>
      </c>
      <c r="M790">
        <f>IF(C790="","",YEAR(C790)&amp;"-"&amp;TEXT(MONTH(C790),"00"))</f>
        <v/>
      </c>
    </row>
    <row r="791">
      <c r="A791" s="83" t="n"/>
      <c r="C791" s="83" t="n"/>
      <c r="D791">
        <f>IF(C791="","",CHOOSE(WEEKDAY(C791,2),"pon","wt","śr","czw","pt","sob","ndz"))</f>
        <v/>
      </c>
      <c r="E791">
        <f>IF(C791="","",IF(K791=1,IFERROR(IF(INDEX('Dziennik'!$H$4:$H$1200,MATCH(C791,'Dziennik'!$A$4:$A$1200,0))="","(brak planu)",INDEX('Dziennik'!$H$4:$H$1200,MATCH(C791,'Dziennik'!$A$4:$A$1200,0))),"(dzień poza dziennikiem)"),IFERROR(INDEX($G$4:$G$1000,MATCH(INT(C791)&amp;"#"&amp;(K791-1),$L$4:$L$1000,0))&amp;"","")))</f>
        <v/>
      </c>
      <c r="F791" s="84">
        <f>IF(C791="","",IF(K791=1,IFERROR(INDEX('Dziennik'!$I$4:$I$1200,MATCH(C791,'Dziennik'!$A$4:$A$1200,0)),""),IFERROR(INDEX($H$4:$H$1000,MATCH(INT(C791)&amp;"#"&amp;(K791-1),$L$4:$L$1000,0)),"")))</f>
        <v/>
      </c>
      <c r="H791" s="84" t="n"/>
      <c r="K791">
        <f>IF(C791="","",COUNTIF($C$4:C791,C791))</f>
        <v/>
      </c>
      <c r="L791">
        <f>IF(C791="","",INT(C791)&amp;"#"&amp;K791)</f>
        <v/>
      </c>
      <c r="M791">
        <f>IF(C791="","",YEAR(C791)&amp;"-"&amp;TEXT(MONTH(C791),"00"))</f>
        <v/>
      </c>
    </row>
    <row r="792">
      <c r="A792" s="83" t="n"/>
      <c r="C792" s="83" t="n"/>
      <c r="D792">
        <f>IF(C792="","",CHOOSE(WEEKDAY(C792,2),"pon","wt","śr","czw","pt","sob","ndz"))</f>
        <v/>
      </c>
      <c r="E792">
        <f>IF(C792="","",IF(K792=1,IFERROR(IF(INDEX('Dziennik'!$H$4:$H$1200,MATCH(C792,'Dziennik'!$A$4:$A$1200,0))="","(brak planu)",INDEX('Dziennik'!$H$4:$H$1200,MATCH(C792,'Dziennik'!$A$4:$A$1200,0))),"(dzień poza dziennikiem)"),IFERROR(INDEX($G$4:$G$1000,MATCH(INT(C792)&amp;"#"&amp;(K792-1),$L$4:$L$1000,0))&amp;"","")))</f>
        <v/>
      </c>
      <c r="F792" s="84">
        <f>IF(C792="","",IF(K792=1,IFERROR(INDEX('Dziennik'!$I$4:$I$1200,MATCH(C792,'Dziennik'!$A$4:$A$1200,0)),""),IFERROR(INDEX($H$4:$H$1000,MATCH(INT(C792)&amp;"#"&amp;(K792-1),$L$4:$L$1000,0)),"")))</f>
        <v/>
      </c>
      <c r="H792" s="84" t="n"/>
      <c r="K792">
        <f>IF(C792="","",COUNTIF($C$4:C792,C792))</f>
        <v/>
      </c>
      <c r="L792">
        <f>IF(C792="","",INT(C792)&amp;"#"&amp;K792)</f>
        <v/>
      </c>
      <c r="M792">
        <f>IF(C792="","",YEAR(C792)&amp;"-"&amp;TEXT(MONTH(C792),"00"))</f>
        <v/>
      </c>
    </row>
    <row r="793">
      <c r="A793" s="83" t="n"/>
      <c r="C793" s="83" t="n"/>
      <c r="D793">
        <f>IF(C793="","",CHOOSE(WEEKDAY(C793,2),"pon","wt","śr","czw","pt","sob","ndz"))</f>
        <v/>
      </c>
      <c r="E793">
        <f>IF(C793="","",IF(K793=1,IFERROR(IF(INDEX('Dziennik'!$H$4:$H$1200,MATCH(C793,'Dziennik'!$A$4:$A$1200,0))="","(brak planu)",INDEX('Dziennik'!$H$4:$H$1200,MATCH(C793,'Dziennik'!$A$4:$A$1200,0))),"(dzień poza dziennikiem)"),IFERROR(INDEX($G$4:$G$1000,MATCH(INT(C793)&amp;"#"&amp;(K793-1),$L$4:$L$1000,0))&amp;"","")))</f>
        <v/>
      </c>
      <c r="F793" s="84">
        <f>IF(C793="","",IF(K793=1,IFERROR(INDEX('Dziennik'!$I$4:$I$1200,MATCH(C793,'Dziennik'!$A$4:$A$1200,0)),""),IFERROR(INDEX($H$4:$H$1000,MATCH(INT(C793)&amp;"#"&amp;(K793-1),$L$4:$L$1000,0)),"")))</f>
        <v/>
      </c>
      <c r="H793" s="84" t="n"/>
      <c r="K793">
        <f>IF(C793="","",COUNTIF($C$4:C793,C793))</f>
        <v/>
      </c>
      <c r="L793">
        <f>IF(C793="","",INT(C793)&amp;"#"&amp;K793)</f>
        <v/>
      </c>
      <c r="M793">
        <f>IF(C793="","",YEAR(C793)&amp;"-"&amp;TEXT(MONTH(C793),"00"))</f>
        <v/>
      </c>
    </row>
    <row r="794">
      <c r="A794" s="83" t="n"/>
      <c r="C794" s="83" t="n"/>
      <c r="D794">
        <f>IF(C794="","",CHOOSE(WEEKDAY(C794,2),"pon","wt","śr","czw","pt","sob","ndz"))</f>
        <v/>
      </c>
      <c r="E794">
        <f>IF(C794="","",IF(K794=1,IFERROR(IF(INDEX('Dziennik'!$H$4:$H$1200,MATCH(C794,'Dziennik'!$A$4:$A$1200,0))="","(brak planu)",INDEX('Dziennik'!$H$4:$H$1200,MATCH(C794,'Dziennik'!$A$4:$A$1200,0))),"(dzień poza dziennikiem)"),IFERROR(INDEX($G$4:$G$1000,MATCH(INT(C794)&amp;"#"&amp;(K794-1),$L$4:$L$1000,0))&amp;"","")))</f>
        <v/>
      </c>
      <c r="F794" s="84">
        <f>IF(C794="","",IF(K794=1,IFERROR(INDEX('Dziennik'!$I$4:$I$1200,MATCH(C794,'Dziennik'!$A$4:$A$1200,0)),""),IFERROR(INDEX($H$4:$H$1000,MATCH(INT(C794)&amp;"#"&amp;(K794-1),$L$4:$L$1000,0)),"")))</f>
        <v/>
      </c>
      <c r="H794" s="84" t="n"/>
      <c r="K794">
        <f>IF(C794="","",COUNTIF($C$4:C794,C794))</f>
        <v/>
      </c>
      <c r="L794">
        <f>IF(C794="","",INT(C794)&amp;"#"&amp;K794)</f>
        <v/>
      </c>
      <c r="M794">
        <f>IF(C794="","",YEAR(C794)&amp;"-"&amp;TEXT(MONTH(C794),"00"))</f>
        <v/>
      </c>
    </row>
    <row r="795">
      <c r="A795" s="83" t="n"/>
      <c r="C795" s="83" t="n"/>
      <c r="D795">
        <f>IF(C795="","",CHOOSE(WEEKDAY(C795,2),"pon","wt","śr","czw","pt","sob","ndz"))</f>
        <v/>
      </c>
      <c r="E795">
        <f>IF(C795="","",IF(K795=1,IFERROR(IF(INDEX('Dziennik'!$H$4:$H$1200,MATCH(C795,'Dziennik'!$A$4:$A$1200,0))="","(brak planu)",INDEX('Dziennik'!$H$4:$H$1200,MATCH(C795,'Dziennik'!$A$4:$A$1200,0))),"(dzień poza dziennikiem)"),IFERROR(INDEX($G$4:$G$1000,MATCH(INT(C795)&amp;"#"&amp;(K795-1),$L$4:$L$1000,0))&amp;"","")))</f>
        <v/>
      </c>
      <c r="F795" s="84">
        <f>IF(C795="","",IF(K795=1,IFERROR(INDEX('Dziennik'!$I$4:$I$1200,MATCH(C795,'Dziennik'!$A$4:$A$1200,0)),""),IFERROR(INDEX($H$4:$H$1000,MATCH(INT(C795)&amp;"#"&amp;(K795-1),$L$4:$L$1000,0)),"")))</f>
        <v/>
      </c>
      <c r="H795" s="84" t="n"/>
      <c r="K795">
        <f>IF(C795="","",COUNTIF($C$4:C795,C795))</f>
        <v/>
      </c>
      <c r="L795">
        <f>IF(C795="","",INT(C795)&amp;"#"&amp;K795)</f>
        <v/>
      </c>
      <c r="M795">
        <f>IF(C795="","",YEAR(C795)&amp;"-"&amp;TEXT(MONTH(C795),"00"))</f>
        <v/>
      </c>
    </row>
    <row r="796">
      <c r="A796" s="83" t="n"/>
      <c r="C796" s="83" t="n"/>
      <c r="D796">
        <f>IF(C796="","",CHOOSE(WEEKDAY(C796,2),"pon","wt","śr","czw","pt","sob","ndz"))</f>
        <v/>
      </c>
      <c r="E796">
        <f>IF(C796="","",IF(K796=1,IFERROR(IF(INDEX('Dziennik'!$H$4:$H$1200,MATCH(C796,'Dziennik'!$A$4:$A$1200,0))="","(brak planu)",INDEX('Dziennik'!$H$4:$H$1200,MATCH(C796,'Dziennik'!$A$4:$A$1200,0))),"(dzień poza dziennikiem)"),IFERROR(INDEX($G$4:$G$1000,MATCH(INT(C796)&amp;"#"&amp;(K796-1),$L$4:$L$1000,0))&amp;"","")))</f>
        <v/>
      </c>
      <c r="F796" s="84">
        <f>IF(C796="","",IF(K796=1,IFERROR(INDEX('Dziennik'!$I$4:$I$1200,MATCH(C796,'Dziennik'!$A$4:$A$1200,0)),""),IFERROR(INDEX($H$4:$H$1000,MATCH(INT(C796)&amp;"#"&amp;(K796-1),$L$4:$L$1000,0)),"")))</f>
        <v/>
      </c>
      <c r="H796" s="84" t="n"/>
      <c r="K796">
        <f>IF(C796="","",COUNTIF($C$4:C796,C796))</f>
        <v/>
      </c>
      <c r="L796">
        <f>IF(C796="","",INT(C796)&amp;"#"&amp;K796)</f>
        <v/>
      </c>
      <c r="M796">
        <f>IF(C796="","",YEAR(C796)&amp;"-"&amp;TEXT(MONTH(C796),"00"))</f>
        <v/>
      </c>
    </row>
    <row r="797">
      <c r="A797" s="83" t="n"/>
      <c r="C797" s="83" t="n"/>
      <c r="D797">
        <f>IF(C797="","",CHOOSE(WEEKDAY(C797,2),"pon","wt","śr","czw","pt","sob","ndz"))</f>
        <v/>
      </c>
      <c r="E797">
        <f>IF(C797="","",IF(K797=1,IFERROR(IF(INDEX('Dziennik'!$H$4:$H$1200,MATCH(C797,'Dziennik'!$A$4:$A$1200,0))="","(brak planu)",INDEX('Dziennik'!$H$4:$H$1200,MATCH(C797,'Dziennik'!$A$4:$A$1200,0))),"(dzień poza dziennikiem)"),IFERROR(INDEX($G$4:$G$1000,MATCH(INT(C797)&amp;"#"&amp;(K797-1),$L$4:$L$1000,0))&amp;"","")))</f>
        <v/>
      </c>
      <c r="F797" s="84">
        <f>IF(C797="","",IF(K797=1,IFERROR(INDEX('Dziennik'!$I$4:$I$1200,MATCH(C797,'Dziennik'!$A$4:$A$1200,0)),""),IFERROR(INDEX($H$4:$H$1000,MATCH(INT(C797)&amp;"#"&amp;(K797-1),$L$4:$L$1000,0)),"")))</f>
        <v/>
      </c>
      <c r="H797" s="84" t="n"/>
      <c r="K797">
        <f>IF(C797="","",COUNTIF($C$4:C797,C797))</f>
        <v/>
      </c>
      <c r="L797">
        <f>IF(C797="","",INT(C797)&amp;"#"&amp;K797)</f>
        <v/>
      </c>
      <c r="M797">
        <f>IF(C797="","",YEAR(C797)&amp;"-"&amp;TEXT(MONTH(C797),"00"))</f>
        <v/>
      </c>
    </row>
    <row r="798">
      <c r="A798" s="83" t="n"/>
      <c r="C798" s="83" t="n"/>
      <c r="D798">
        <f>IF(C798="","",CHOOSE(WEEKDAY(C798,2),"pon","wt","śr","czw","pt","sob","ndz"))</f>
        <v/>
      </c>
      <c r="E798">
        <f>IF(C798="","",IF(K798=1,IFERROR(IF(INDEX('Dziennik'!$H$4:$H$1200,MATCH(C798,'Dziennik'!$A$4:$A$1200,0))="","(brak planu)",INDEX('Dziennik'!$H$4:$H$1200,MATCH(C798,'Dziennik'!$A$4:$A$1200,0))),"(dzień poza dziennikiem)"),IFERROR(INDEX($G$4:$G$1000,MATCH(INT(C798)&amp;"#"&amp;(K798-1),$L$4:$L$1000,0))&amp;"","")))</f>
        <v/>
      </c>
      <c r="F798" s="84">
        <f>IF(C798="","",IF(K798=1,IFERROR(INDEX('Dziennik'!$I$4:$I$1200,MATCH(C798,'Dziennik'!$A$4:$A$1200,0)),""),IFERROR(INDEX($H$4:$H$1000,MATCH(INT(C798)&amp;"#"&amp;(K798-1),$L$4:$L$1000,0)),"")))</f>
        <v/>
      </c>
      <c r="H798" s="84" t="n"/>
      <c r="K798">
        <f>IF(C798="","",COUNTIF($C$4:C798,C798))</f>
        <v/>
      </c>
      <c r="L798">
        <f>IF(C798="","",INT(C798)&amp;"#"&amp;K798)</f>
        <v/>
      </c>
      <c r="M798">
        <f>IF(C798="","",YEAR(C798)&amp;"-"&amp;TEXT(MONTH(C798),"00"))</f>
        <v/>
      </c>
    </row>
    <row r="799">
      <c r="A799" s="83" t="n"/>
      <c r="C799" s="83" t="n"/>
      <c r="D799">
        <f>IF(C799="","",CHOOSE(WEEKDAY(C799,2),"pon","wt","śr","czw","pt","sob","ndz"))</f>
        <v/>
      </c>
      <c r="E799">
        <f>IF(C799="","",IF(K799=1,IFERROR(IF(INDEX('Dziennik'!$H$4:$H$1200,MATCH(C799,'Dziennik'!$A$4:$A$1200,0))="","(brak planu)",INDEX('Dziennik'!$H$4:$H$1200,MATCH(C799,'Dziennik'!$A$4:$A$1200,0))),"(dzień poza dziennikiem)"),IFERROR(INDEX($G$4:$G$1000,MATCH(INT(C799)&amp;"#"&amp;(K799-1),$L$4:$L$1000,0))&amp;"","")))</f>
        <v/>
      </c>
      <c r="F799" s="84">
        <f>IF(C799="","",IF(K799=1,IFERROR(INDEX('Dziennik'!$I$4:$I$1200,MATCH(C799,'Dziennik'!$A$4:$A$1200,0)),""),IFERROR(INDEX($H$4:$H$1000,MATCH(INT(C799)&amp;"#"&amp;(K799-1),$L$4:$L$1000,0)),"")))</f>
        <v/>
      </c>
      <c r="H799" s="84" t="n"/>
      <c r="K799">
        <f>IF(C799="","",COUNTIF($C$4:C799,C799))</f>
        <v/>
      </c>
      <c r="L799">
        <f>IF(C799="","",INT(C799)&amp;"#"&amp;K799)</f>
        <v/>
      </c>
      <c r="M799">
        <f>IF(C799="","",YEAR(C799)&amp;"-"&amp;TEXT(MONTH(C799),"00"))</f>
        <v/>
      </c>
    </row>
    <row r="800">
      <c r="A800" s="83" t="n"/>
      <c r="C800" s="83" t="n"/>
      <c r="D800">
        <f>IF(C800="","",CHOOSE(WEEKDAY(C800,2),"pon","wt","śr","czw","pt","sob","ndz"))</f>
        <v/>
      </c>
      <c r="E800">
        <f>IF(C800="","",IF(K800=1,IFERROR(IF(INDEX('Dziennik'!$H$4:$H$1200,MATCH(C800,'Dziennik'!$A$4:$A$1200,0))="","(brak planu)",INDEX('Dziennik'!$H$4:$H$1200,MATCH(C800,'Dziennik'!$A$4:$A$1200,0))),"(dzień poza dziennikiem)"),IFERROR(INDEX($G$4:$G$1000,MATCH(INT(C800)&amp;"#"&amp;(K800-1),$L$4:$L$1000,0))&amp;"","")))</f>
        <v/>
      </c>
      <c r="F800" s="84">
        <f>IF(C800="","",IF(K800=1,IFERROR(INDEX('Dziennik'!$I$4:$I$1200,MATCH(C800,'Dziennik'!$A$4:$A$1200,0)),""),IFERROR(INDEX($H$4:$H$1000,MATCH(INT(C800)&amp;"#"&amp;(K800-1),$L$4:$L$1000,0)),"")))</f>
        <v/>
      </c>
      <c r="H800" s="84" t="n"/>
      <c r="K800">
        <f>IF(C800="","",COUNTIF($C$4:C800,C800))</f>
        <v/>
      </c>
      <c r="L800">
        <f>IF(C800="","",INT(C800)&amp;"#"&amp;K800)</f>
        <v/>
      </c>
      <c r="M800">
        <f>IF(C800="","",YEAR(C800)&amp;"-"&amp;TEXT(MONTH(C800),"00"))</f>
        <v/>
      </c>
    </row>
    <row r="801">
      <c r="A801" s="83" t="n"/>
      <c r="C801" s="83" t="n"/>
      <c r="D801">
        <f>IF(C801="","",CHOOSE(WEEKDAY(C801,2),"pon","wt","śr","czw","pt","sob","ndz"))</f>
        <v/>
      </c>
      <c r="E801">
        <f>IF(C801="","",IF(K801=1,IFERROR(IF(INDEX('Dziennik'!$H$4:$H$1200,MATCH(C801,'Dziennik'!$A$4:$A$1200,0))="","(brak planu)",INDEX('Dziennik'!$H$4:$H$1200,MATCH(C801,'Dziennik'!$A$4:$A$1200,0))),"(dzień poza dziennikiem)"),IFERROR(INDEX($G$4:$G$1000,MATCH(INT(C801)&amp;"#"&amp;(K801-1),$L$4:$L$1000,0))&amp;"","")))</f>
        <v/>
      </c>
      <c r="F801" s="84">
        <f>IF(C801="","",IF(K801=1,IFERROR(INDEX('Dziennik'!$I$4:$I$1200,MATCH(C801,'Dziennik'!$A$4:$A$1200,0)),""),IFERROR(INDEX($H$4:$H$1000,MATCH(INT(C801)&amp;"#"&amp;(K801-1),$L$4:$L$1000,0)),"")))</f>
        <v/>
      </c>
      <c r="H801" s="84" t="n"/>
      <c r="K801">
        <f>IF(C801="","",COUNTIF($C$4:C801,C801))</f>
        <v/>
      </c>
      <c r="L801">
        <f>IF(C801="","",INT(C801)&amp;"#"&amp;K801)</f>
        <v/>
      </c>
      <c r="M801">
        <f>IF(C801="","",YEAR(C801)&amp;"-"&amp;TEXT(MONTH(C801),"00"))</f>
        <v/>
      </c>
    </row>
    <row r="802">
      <c r="A802" s="83" t="n"/>
      <c r="C802" s="83" t="n"/>
      <c r="D802">
        <f>IF(C802="","",CHOOSE(WEEKDAY(C802,2),"pon","wt","śr","czw","pt","sob","ndz"))</f>
        <v/>
      </c>
      <c r="E802">
        <f>IF(C802="","",IF(K802=1,IFERROR(IF(INDEX('Dziennik'!$H$4:$H$1200,MATCH(C802,'Dziennik'!$A$4:$A$1200,0))="","(brak planu)",INDEX('Dziennik'!$H$4:$H$1200,MATCH(C802,'Dziennik'!$A$4:$A$1200,0))),"(dzień poza dziennikiem)"),IFERROR(INDEX($G$4:$G$1000,MATCH(INT(C802)&amp;"#"&amp;(K802-1),$L$4:$L$1000,0))&amp;"","")))</f>
        <v/>
      </c>
      <c r="F802" s="84">
        <f>IF(C802="","",IF(K802=1,IFERROR(INDEX('Dziennik'!$I$4:$I$1200,MATCH(C802,'Dziennik'!$A$4:$A$1200,0)),""),IFERROR(INDEX($H$4:$H$1000,MATCH(INT(C802)&amp;"#"&amp;(K802-1),$L$4:$L$1000,0)),"")))</f>
        <v/>
      </c>
      <c r="H802" s="84" t="n"/>
      <c r="K802">
        <f>IF(C802="","",COUNTIF($C$4:C802,C802))</f>
        <v/>
      </c>
      <c r="L802">
        <f>IF(C802="","",INT(C802)&amp;"#"&amp;K802)</f>
        <v/>
      </c>
      <c r="M802">
        <f>IF(C802="","",YEAR(C802)&amp;"-"&amp;TEXT(MONTH(C802),"00"))</f>
        <v/>
      </c>
    </row>
    <row r="803">
      <c r="A803" s="83" t="n"/>
      <c r="C803" s="83" t="n"/>
      <c r="D803">
        <f>IF(C803="","",CHOOSE(WEEKDAY(C803,2),"pon","wt","śr","czw","pt","sob","ndz"))</f>
        <v/>
      </c>
      <c r="E803">
        <f>IF(C803="","",IF(K803=1,IFERROR(IF(INDEX('Dziennik'!$H$4:$H$1200,MATCH(C803,'Dziennik'!$A$4:$A$1200,0))="","(brak planu)",INDEX('Dziennik'!$H$4:$H$1200,MATCH(C803,'Dziennik'!$A$4:$A$1200,0))),"(dzień poza dziennikiem)"),IFERROR(INDEX($G$4:$G$1000,MATCH(INT(C803)&amp;"#"&amp;(K803-1),$L$4:$L$1000,0))&amp;"","")))</f>
        <v/>
      </c>
      <c r="F803" s="84">
        <f>IF(C803="","",IF(K803=1,IFERROR(INDEX('Dziennik'!$I$4:$I$1200,MATCH(C803,'Dziennik'!$A$4:$A$1200,0)),""),IFERROR(INDEX($H$4:$H$1000,MATCH(INT(C803)&amp;"#"&amp;(K803-1),$L$4:$L$1000,0)),"")))</f>
        <v/>
      </c>
      <c r="H803" s="84" t="n"/>
      <c r="K803">
        <f>IF(C803="","",COUNTIF($C$4:C803,C803))</f>
        <v/>
      </c>
      <c r="L803">
        <f>IF(C803="","",INT(C803)&amp;"#"&amp;K803)</f>
        <v/>
      </c>
      <c r="M803">
        <f>IF(C803="","",YEAR(C803)&amp;"-"&amp;TEXT(MONTH(C803),"00"))</f>
        <v/>
      </c>
    </row>
    <row r="804">
      <c r="A804" s="83" t="n"/>
      <c r="C804" s="83" t="n"/>
      <c r="D804">
        <f>IF(C804="","",CHOOSE(WEEKDAY(C804,2),"pon","wt","śr","czw","pt","sob","ndz"))</f>
        <v/>
      </c>
      <c r="E804">
        <f>IF(C804="","",IF(K804=1,IFERROR(IF(INDEX('Dziennik'!$H$4:$H$1200,MATCH(C804,'Dziennik'!$A$4:$A$1200,0))="","(brak planu)",INDEX('Dziennik'!$H$4:$H$1200,MATCH(C804,'Dziennik'!$A$4:$A$1200,0))),"(dzień poza dziennikiem)"),IFERROR(INDEX($G$4:$G$1000,MATCH(INT(C804)&amp;"#"&amp;(K804-1),$L$4:$L$1000,0))&amp;"","")))</f>
        <v/>
      </c>
      <c r="F804" s="84">
        <f>IF(C804="","",IF(K804=1,IFERROR(INDEX('Dziennik'!$I$4:$I$1200,MATCH(C804,'Dziennik'!$A$4:$A$1200,0)),""),IFERROR(INDEX($H$4:$H$1000,MATCH(INT(C804)&amp;"#"&amp;(K804-1),$L$4:$L$1000,0)),"")))</f>
        <v/>
      </c>
      <c r="H804" s="84" t="n"/>
      <c r="K804">
        <f>IF(C804="","",COUNTIF($C$4:C804,C804))</f>
        <v/>
      </c>
      <c r="L804">
        <f>IF(C804="","",INT(C804)&amp;"#"&amp;K804)</f>
        <v/>
      </c>
      <c r="M804">
        <f>IF(C804="","",YEAR(C804)&amp;"-"&amp;TEXT(MONTH(C804),"00"))</f>
        <v/>
      </c>
    </row>
    <row r="805">
      <c r="A805" s="83" t="n"/>
      <c r="C805" s="83" t="n"/>
      <c r="D805">
        <f>IF(C805="","",CHOOSE(WEEKDAY(C805,2),"pon","wt","śr","czw","pt","sob","ndz"))</f>
        <v/>
      </c>
      <c r="E805">
        <f>IF(C805="","",IF(K805=1,IFERROR(IF(INDEX('Dziennik'!$H$4:$H$1200,MATCH(C805,'Dziennik'!$A$4:$A$1200,0))="","(brak planu)",INDEX('Dziennik'!$H$4:$H$1200,MATCH(C805,'Dziennik'!$A$4:$A$1200,0))),"(dzień poza dziennikiem)"),IFERROR(INDEX($G$4:$G$1000,MATCH(INT(C805)&amp;"#"&amp;(K805-1),$L$4:$L$1000,0))&amp;"","")))</f>
        <v/>
      </c>
      <c r="F805" s="84">
        <f>IF(C805="","",IF(K805=1,IFERROR(INDEX('Dziennik'!$I$4:$I$1200,MATCH(C805,'Dziennik'!$A$4:$A$1200,0)),""),IFERROR(INDEX($H$4:$H$1000,MATCH(INT(C805)&amp;"#"&amp;(K805-1),$L$4:$L$1000,0)),"")))</f>
        <v/>
      </c>
      <c r="H805" s="84" t="n"/>
      <c r="K805">
        <f>IF(C805="","",COUNTIF($C$4:C805,C805))</f>
        <v/>
      </c>
      <c r="L805">
        <f>IF(C805="","",INT(C805)&amp;"#"&amp;K805)</f>
        <v/>
      </c>
      <c r="M805">
        <f>IF(C805="","",YEAR(C805)&amp;"-"&amp;TEXT(MONTH(C805),"00"))</f>
        <v/>
      </c>
    </row>
    <row r="806">
      <c r="A806" s="83" t="n"/>
      <c r="C806" s="83" t="n"/>
      <c r="D806">
        <f>IF(C806="","",CHOOSE(WEEKDAY(C806,2),"pon","wt","śr","czw","pt","sob","ndz"))</f>
        <v/>
      </c>
      <c r="E806">
        <f>IF(C806="","",IF(K806=1,IFERROR(IF(INDEX('Dziennik'!$H$4:$H$1200,MATCH(C806,'Dziennik'!$A$4:$A$1200,0))="","(brak planu)",INDEX('Dziennik'!$H$4:$H$1200,MATCH(C806,'Dziennik'!$A$4:$A$1200,0))),"(dzień poza dziennikiem)"),IFERROR(INDEX($G$4:$G$1000,MATCH(INT(C806)&amp;"#"&amp;(K806-1),$L$4:$L$1000,0))&amp;"","")))</f>
        <v/>
      </c>
      <c r="F806" s="84">
        <f>IF(C806="","",IF(K806=1,IFERROR(INDEX('Dziennik'!$I$4:$I$1200,MATCH(C806,'Dziennik'!$A$4:$A$1200,0)),""),IFERROR(INDEX($H$4:$H$1000,MATCH(INT(C806)&amp;"#"&amp;(K806-1),$L$4:$L$1000,0)),"")))</f>
        <v/>
      </c>
      <c r="H806" s="84" t="n"/>
      <c r="K806">
        <f>IF(C806="","",COUNTIF($C$4:C806,C806))</f>
        <v/>
      </c>
      <c r="L806">
        <f>IF(C806="","",INT(C806)&amp;"#"&amp;K806)</f>
        <v/>
      </c>
      <c r="M806">
        <f>IF(C806="","",YEAR(C806)&amp;"-"&amp;TEXT(MONTH(C806),"00"))</f>
        <v/>
      </c>
    </row>
    <row r="807">
      <c r="A807" s="83" t="n"/>
      <c r="C807" s="83" t="n"/>
      <c r="D807">
        <f>IF(C807="","",CHOOSE(WEEKDAY(C807,2),"pon","wt","śr","czw","pt","sob","ndz"))</f>
        <v/>
      </c>
      <c r="E807">
        <f>IF(C807="","",IF(K807=1,IFERROR(IF(INDEX('Dziennik'!$H$4:$H$1200,MATCH(C807,'Dziennik'!$A$4:$A$1200,0))="","(brak planu)",INDEX('Dziennik'!$H$4:$H$1200,MATCH(C807,'Dziennik'!$A$4:$A$1200,0))),"(dzień poza dziennikiem)"),IFERROR(INDEX($G$4:$G$1000,MATCH(INT(C807)&amp;"#"&amp;(K807-1),$L$4:$L$1000,0))&amp;"","")))</f>
        <v/>
      </c>
      <c r="F807" s="84">
        <f>IF(C807="","",IF(K807=1,IFERROR(INDEX('Dziennik'!$I$4:$I$1200,MATCH(C807,'Dziennik'!$A$4:$A$1200,0)),""),IFERROR(INDEX($H$4:$H$1000,MATCH(INT(C807)&amp;"#"&amp;(K807-1),$L$4:$L$1000,0)),"")))</f>
        <v/>
      </c>
      <c r="H807" s="84" t="n"/>
      <c r="K807">
        <f>IF(C807="","",COUNTIF($C$4:C807,C807))</f>
        <v/>
      </c>
      <c r="L807">
        <f>IF(C807="","",INT(C807)&amp;"#"&amp;K807)</f>
        <v/>
      </c>
      <c r="M807">
        <f>IF(C807="","",YEAR(C807)&amp;"-"&amp;TEXT(MONTH(C807),"00"))</f>
        <v/>
      </c>
    </row>
    <row r="808">
      <c r="A808" s="83" t="n"/>
      <c r="C808" s="83" t="n"/>
      <c r="D808">
        <f>IF(C808="","",CHOOSE(WEEKDAY(C808,2),"pon","wt","śr","czw","pt","sob","ndz"))</f>
        <v/>
      </c>
      <c r="E808">
        <f>IF(C808="","",IF(K808=1,IFERROR(IF(INDEX('Dziennik'!$H$4:$H$1200,MATCH(C808,'Dziennik'!$A$4:$A$1200,0))="","(brak planu)",INDEX('Dziennik'!$H$4:$H$1200,MATCH(C808,'Dziennik'!$A$4:$A$1200,0))),"(dzień poza dziennikiem)"),IFERROR(INDEX($G$4:$G$1000,MATCH(INT(C808)&amp;"#"&amp;(K808-1),$L$4:$L$1000,0))&amp;"","")))</f>
        <v/>
      </c>
      <c r="F808" s="84">
        <f>IF(C808="","",IF(K808=1,IFERROR(INDEX('Dziennik'!$I$4:$I$1200,MATCH(C808,'Dziennik'!$A$4:$A$1200,0)),""),IFERROR(INDEX($H$4:$H$1000,MATCH(INT(C808)&amp;"#"&amp;(K808-1),$L$4:$L$1000,0)),"")))</f>
        <v/>
      </c>
      <c r="H808" s="84" t="n"/>
      <c r="K808">
        <f>IF(C808="","",COUNTIF($C$4:C808,C808))</f>
        <v/>
      </c>
      <c r="L808">
        <f>IF(C808="","",INT(C808)&amp;"#"&amp;K808)</f>
        <v/>
      </c>
      <c r="M808">
        <f>IF(C808="","",YEAR(C808)&amp;"-"&amp;TEXT(MONTH(C808),"00"))</f>
        <v/>
      </c>
    </row>
    <row r="809">
      <c r="A809" s="83" t="n"/>
      <c r="C809" s="83" t="n"/>
      <c r="D809">
        <f>IF(C809="","",CHOOSE(WEEKDAY(C809,2),"pon","wt","śr","czw","pt","sob","ndz"))</f>
        <v/>
      </c>
      <c r="E809">
        <f>IF(C809="","",IF(K809=1,IFERROR(IF(INDEX('Dziennik'!$H$4:$H$1200,MATCH(C809,'Dziennik'!$A$4:$A$1200,0))="","(brak planu)",INDEX('Dziennik'!$H$4:$H$1200,MATCH(C809,'Dziennik'!$A$4:$A$1200,0))),"(dzień poza dziennikiem)"),IFERROR(INDEX($G$4:$G$1000,MATCH(INT(C809)&amp;"#"&amp;(K809-1),$L$4:$L$1000,0))&amp;"","")))</f>
        <v/>
      </c>
      <c r="F809" s="84">
        <f>IF(C809="","",IF(K809=1,IFERROR(INDEX('Dziennik'!$I$4:$I$1200,MATCH(C809,'Dziennik'!$A$4:$A$1200,0)),""),IFERROR(INDEX($H$4:$H$1000,MATCH(INT(C809)&amp;"#"&amp;(K809-1),$L$4:$L$1000,0)),"")))</f>
        <v/>
      </c>
      <c r="H809" s="84" t="n"/>
      <c r="K809">
        <f>IF(C809="","",COUNTIF($C$4:C809,C809))</f>
        <v/>
      </c>
      <c r="L809">
        <f>IF(C809="","",INT(C809)&amp;"#"&amp;K809)</f>
        <v/>
      </c>
      <c r="M809">
        <f>IF(C809="","",YEAR(C809)&amp;"-"&amp;TEXT(MONTH(C809),"00"))</f>
        <v/>
      </c>
    </row>
    <row r="810">
      <c r="A810" s="83" t="n"/>
      <c r="C810" s="83" t="n"/>
      <c r="D810">
        <f>IF(C810="","",CHOOSE(WEEKDAY(C810,2),"pon","wt","śr","czw","pt","sob","ndz"))</f>
        <v/>
      </c>
      <c r="E810">
        <f>IF(C810="","",IF(K810=1,IFERROR(IF(INDEX('Dziennik'!$H$4:$H$1200,MATCH(C810,'Dziennik'!$A$4:$A$1200,0))="","(brak planu)",INDEX('Dziennik'!$H$4:$H$1200,MATCH(C810,'Dziennik'!$A$4:$A$1200,0))),"(dzień poza dziennikiem)"),IFERROR(INDEX($G$4:$G$1000,MATCH(INT(C810)&amp;"#"&amp;(K810-1),$L$4:$L$1000,0))&amp;"","")))</f>
        <v/>
      </c>
      <c r="F810" s="84">
        <f>IF(C810="","",IF(K810=1,IFERROR(INDEX('Dziennik'!$I$4:$I$1200,MATCH(C810,'Dziennik'!$A$4:$A$1200,0)),""),IFERROR(INDEX($H$4:$H$1000,MATCH(INT(C810)&amp;"#"&amp;(K810-1),$L$4:$L$1000,0)),"")))</f>
        <v/>
      </c>
      <c r="H810" s="84" t="n"/>
      <c r="K810">
        <f>IF(C810="","",COUNTIF($C$4:C810,C810))</f>
        <v/>
      </c>
      <c r="L810">
        <f>IF(C810="","",INT(C810)&amp;"#"&amp;K810)</f>
        <v/>
      </c>
      <c r="M810">
        <f>IF(C810="","",YEAR(C810)&amp;"-"&amp;TEXT(MONTH(C810),"00"))</f>
        <v/>
      </c>
    </row>
    <row r="811">
      <c r="A811" s="83" t="n"/>
      <c r="C811" s="83" t="n"/>
      <c r="D811">
        <f>IF(C811="","",CHOOSE(WEEKDAY(C811,2),"pon","wt","śr","czw","pt","sob","ndz"))</f>
        <v/>
      </c>
      <c r="E811">
        <f>IF(C811="","",IF(K811=1,IFERROR(IF(INDEX('Dziennik'!$H$4:$H$1200,MATCH(C811,'Dziennik'!$A$4:$A$1200,0))="","(brak planu)",INDEX('Dziennik'!$H$4:$H$1200,MATCH(C811,'Dziennik'!$A$4:$A$1200,0))),"(dzień poza dziennikiem)"),IFERROR(INDEX($G$4:$G$1000,MATCH(INT(C811)&amp;"#"&amp;(K811-1),$L$4:$L$1000,0))&amp;"","")))</f>
        <v/>
      </c>
      <c r="F811" s="84">
        <f>IF(C811="","",IF(K811=1,IFERROR(INDEX('Dziennik'!$I$4:$I$1200,MATCH(C811,'Dziennik'!$A$4:$A$1200,0)),""),IFERROR(INDEX($H$4:$H$1000,MATCH(INT(C811)&amp;"#"&amp;(K811-1),$L$4:$L$1000,0)),"")))</f>
        <v/>
      </c>
      <c r="H811" s="84" t="n"/>
      <c r="K811">
        <f>IF(C811="","",COUNTIF($C$4:C811,C811))</f>
        <v/>
      </c>
      <c r="L811">
        <f>IF(C811="","",INT(C811)&amp;"#"&amp;K811)</f>
        <v/>
      </c>
      <c r="M811">
        <f>IF(C811="","",YEAR(C811)&amp;"-"&amp;TEXT(MONTH(C811),"00"))</f>
        <v/>
      </c>
    </row>
    <row r="812">
      <c r="A812" s="83" t="n"/>
      <c r="C812" s="83" t="n"/>
      <c r="D812">
        <f>IF(C812="","",CHOOSE(WEEKDAY(C812,2),"pon","wt","śr","czw","pt","sob","ndz"))</f>
        <v/>
      </c>
      <c r="E812">
        <f>IF(C812="","",IF(K812=1,IFERROR(IF(INDEX('Dziennik'!$H$4:$H$1200,MATCH(C812,'Dziennik'!$A$4:$A$1200,0))="","(brak planu)",INDEX('Dziennik'!$H$4:$H$1200,MATCH(C812,'Dziennik'!$A$4:$A$1200,0))),"(dzień poza dziennikiem)"),IFERROR(INDEX($G$4:$G$1000,MATCH(INT(C812)&amp;"#"&amp;(K812-1),$L$4:$L$1000,0))&amp;"","")))</f>
        <v/>
      </c>
      <c r="F812" s="84">
        <f>IF(C812="","",IF(K812=1,IFERROR(INDEX('Dziennik'!$I$4:$I$1200,MATCH(C812,'Dziennik'!$A$4:$A$1200,0)),""),IFERROR(INDEX($H$4:$H$1000,MATCH(INT(C812)&amp;"#"&amp;(K812-1),$L$4:$L$1000,0)),"")))</f>
        <v/>
      </c>
      <c r="H812" s="84" t="n"/>
      <c r="K812">
        <f>IF(C812="","",COUNTIF($C$4:C812,C812))</f>
        <v/>
      </c>
      <c r="L812">
        <f>IF(C812="","",INT(C812)&amp;"#"&amp;K812)</f>
        <v/>
      </c>
      <c r="M812">
        <f>IF(C812="","",YEAR(C812)&amp;"-"&amp;TEXT(MONTH(C812),"00"))</f>
        <v/>
      </c>
    </row>
    <row r="813">
      <c r="A813" s="83" t="n"/>
      <c r="C813" s="83" t="n"/>
      <c r="D813">
        <f>IF(C813="","",CHOOSE(WEEKDAY(C813,2),"pon","wt","śr","czw","pt","sob","ndz"))</f>
        <v/>
      </c>
      <c r="E813">
        <f>IF(C813="","",IF(K813=1,IFERROR(IF(INDEX('Dziennik'!$H$4:$H$1200,MATCH(C813,'Dziennik'!$A$4:$A$1200,0))="","(brak planu)",INDEX('Dziennik'!$H$4:$H$1200,MATCH(C813,'Dziennik'!$A$4:$A$1200,0))),"(dzień poza dziennikiem)"),IFERROR(INDEX($G$4:$G$1000,MATCH(INT(C813)&amp;"#"&amp;(K813-1),$L$4:$L$1000,0))&amp;"","")))</f>
        <v/>
      </c>
      <c r="F813" s="84">
        <f>IF(C813="","",IF(K813=1,IFERROR(INDEX('Dziennik'!$I$4:$I$1200,MATCH(C813,'Dziennik'!$A$4:$A$1200,0)),""),IFERROR(INDEX($H$4:$H$1000,MATCH(INT(C813)&amp;"#"&amp;(K813-1),$L$4:$L$1000,0)),"")))</f>
        <v/>
      </c>
      <c r="H813" s="84" t="n"/>
      <c r="K813">
        <f>IF(C813="","",COUNTIF($C$4:C813,C813))</f>
        <v/>
      </c>
      <c r="L813">
        <f>IF(C813="","",INT(C813)&amp;"#"&amp;K813)</f>
        <v/>
      </c>
      <c r="M813">
        <f>IF(C813="","",YEAR(C813)&amp;"-"&amp;TEXT(MONTH(C813),"00"))</f>
        <v/>
      </c>
    </row>
    <row r="814">
      <c r="A814" s="83" t="n"/>
      <c r="C814" s="83" t="n"/>
      <c r="D814">
        <f>IF(C814="","",CHOOSE(WEEKDAY(C814,2),"pon","wt","śr","czw","pt","sob","ndz"))</f>
        <v/>
      </c>
      <c r="E814">
        <f>IF(C814="","",IF(K814=1,IFERROR(IF(INDEX('Dziennik'!$H$4:$H$1200,MATCH(C814,'Dziennik'!$A$4:$A$1200,0))="","(brak planu)",INDEX('Dziennik'!$H$4:$H$1200,MATCH(C814,'Dziennik'!$A$4:$A$1200,0))),"(dzień poza dziennikiem)"),IFERROR(INDEX($G$4:$G$1000,MATCH(INT(C814)&amp;"#"&amp;(K814-1),$L$4:$L$1000,0))&amp;"","")))</f>
        <v/>
      </c>
      <c r="F814" s="84">
        <f>IF(C814="","",IF(K814=1,IFERROR(INDEX('Dziennik'!$I$4:$I$1200,MATCH(C814,'Dziennik'!$A$4:$A$1200,0)),""),IFERROR(INDEX($H$4:$H$1000,MATCH(INT(C814)&amp;"#"&amp;(K814-1),$L$4:$L$1000,0)),"")))</f>
        <v/>
      </c>
      <c r="H814" s="84" t="n"/>
      <c r="K814">
        <f>IF(C814="","",COUNTIF($C$4:C814,C814))</f>
        <v/>
      </c>
      <c r="L814">
        <f>IF(C814="","",INT(C814)&amp;"#"&amp;K814)</f>
        <v/>
      </c>
      <c r="M814">
        <f>IF(C814="","",YEAR(C814)&amp;"-"&amp;TEXT(MONTH(C814),"00"))</f>
        <v/>
      </c>
    </row>
    <row r="815">
      <c r="A815" s="83" t="n"/>
      <c r="C815" s="83" t="n"/>
      <c r="D815">
        <f>IF(C815="","",CHOOSE(WEEKDAY(C815,2),"pon","wt","śr","czw","pt","sob","ndz"))</f>
        <v/>
      </c>
      <c r="E815">
        <f>IF(C815="","",IF(K815=1,IFERROR(IF(INDEX('Dziennik'!$H$4:$H$1200,MATCH(C815,'Dziennik'!$A$4:$A$1200,0))="","(brak planu)",INDEX('Dziennik'!$H$4:$H$1200,MATCH(C815,'Dziennik'!$A$4:$A$1200,0))),"(dzień poza dziennikiem)"),IFERROR(INDEX($G$4:$G$1000,MATCH(INT(C815)&amp;"#"&amp;(K815-1),$L$4:$L$1000,0))&amp;"","")))</f>
        <v/>
      </c>
      <c r="F815" s="84">
        <f>IF(C815="","",IF(K815=1,IFERROR(INDEX('Dziennik'!$I$4:$I$1200,MATCH(C815,'Dziennik'!$A$4:$A$1200,0)),""),IFERROR(INDEX($H$4:$H$1000,MATCH(INT(C815)&amp;"#"&amp;(K815-1),$L$4:$L$1000,0)),"")))</f>
        <v/>
      </c>
      <c r="H815" s="84" t="n"/>
      <c r="K815">
        <f>IF(C815="","",COUNTIF($C$4:C815,C815))</f>
        <v/>
      </c>
      <c r="L815">
        <f>IF(C815="","",INT(C815)&amp;"#"&amp;K815)</f>
        <v/>
      </c>
      <c r="M815">
        <f>IF(C815="","",YEAR(C815)&amp;"-"&amp;TEXT(MONTH(C815),"00"))</f>
        <v/>
      </c>
    </row>
    <row r="816">
      <c r="A816" s="83" t="n"/>
      <c r="C816" s="83" t="n"/>
      <c r="D816">
        <f>IF(C816="","",CHOOSE(WEEKDAY(C816,2),"pon","wt","śr","czw","pt","sob","ndz"))</f>
        <v/>
      </c>
      <c r="E816">
        <f>IF(C816="","",IF(K816=1,IFERROR(IF(INDEX('Dziennik'!$H$4:$H$1200,MATCH(C816,'Dziennik'!$A$4:$A$1200,0))="","(brak planu)",INDEX('Dziennik'!$H$4:$H$1200,MATCH(C816,'Dziennik'!$A$4:$A$1200,0))),"(dzień poza dziennikiem)"),IFERROR(INDEX($G$4:$G$1000,MATCH(INT(C816)&amp;"#"&amp;(K816-1),$L$4:$L$1000,0))&amp;"","")))</f>
        <v/>
      </c>
      <c r="F816" s="84">
        <f>IF(C816="","",IF(K816=1,IFERROR(INDEX('Dziennik'!$I$4:$I$1200,MATCH(C816,'Dziennik'!$A$4:$A$1200,0)),""),IFERROR(INDEX($H$4:$H$1000,MATCH(INT(C816)&amp;"#"&amp;(K816-1),$L$4:$L$1000,0)),"")))</f>
        <v/>
      </c>
      <c r="H816" s="84" t="n"/>
      <c r="K816">
        <f>IF(C816="","",COUNTIF($C$4:C816,C816))</f>
        <v/>
      </c>
      <c r="L816">
        <f>IF(C816="","",INT(C816)&amp;"#"&amp;K816)</f>
        <v/>
      </c>
      <c r="M816">
        <f>IF(C816="","",YEAR(C816)&amp;"-"&amp;TEXT(MONTH(C816),"00"))</f>
        <v/>
      </c>
    </row>
    <row r="817">
      <c r="A817" s="83" t="n"/>
      <c r="C817" s="83" t="n"/>
      <c r="D817">
        <f>IF(C817="","",CHOOSE(WEEKDAY(C817,2),"pon","wt","śr","czw","pt","sob","ndz"))</f>
        <v/>
      </c>
      <c r="E817">
        <f>IF(C817="","",IF(K817=1,IFERROR(IF(INDEX('Dziennik'!$H$4:$H$1200,MATCH(C817,'Dziennik'!$A$4:$A$1200,0))="","(brak planu)",INDEX('Dziennik'!$H$4:$H$1200,MATCH(C817,'Dziennik'!$A$4:$A$1200,0))),"(dzień poza dziennikiem)"),IFERROR(INDEX($G$4:$G$1000,MATCH(INT(C817)&amp;"#"&amp;(K817-1),$L$4:$L$1000,0))&amp;"","")))</f>
        <v/>
      </c>
      <c r="F817" s="84">
        <f>IF(C817="","",IF(K817=1,IFERROR(INDEX('Dziennik'!$I$4:$I$1200,MATCH(C817,'Dziennik'!$A$4:$A$1200,0)),""),IFERROR(INDEX($H$4:$H$1000,MATCH(INT(C817)&amp;"#"&amp;(K817-1),$L$4:$L$1000,0)),"")))</f>
        <v/>
      </c>
      <c r="H817" s="84" t="n"/>
      <c r="K817">
        <f>IF(C817="","",COUNTIF($C$4:C817,C817))</f>
        <v/>
      </c>
      <c r="L817">
        <f>IF(C817="","",INT(C817)&amp;"#"&amp;K817)</f>
        <v/>
      </c>
      <c r="M817">
        <f>IF(C817="","",YEAR(C817)&amp;"-"&amp;TEXT(MONTH(C817),"00"))</f>
        <v/>
      </c>
    </row>
    <row r="818">
      <c r="A818" s="83" t="n"/>
      <c r="C818" s="83" t="n"/>
      <c r="D818">
        <f>IF(C818="","",CHOOSE(WEEKDAY(C818,2),"pon","wt","śr","czw","pt","sob","ndz"))</f>
        <v/>
      </c>
      <c r="E818">
        <f>IF(C818="","",IF(K818=1,IFERROR(IF(INDEX('Dziennik'!$H$4:$H$1200,MATCH(C818,'Dziennik'!$A$4:$A$1200,0))="","(brak planu)",INDEX('Dziennik'!$H$4:$H$1200,MATCH(C818,'Dziennik'!$A$4:$A$1200,0))),"(dzień poza dziennikiem)"),IFERROR(INDEX($G$4:$G$1000,MATCH(INT(C818)&amp;"#"&amp;(K818-1),$L$4:$L$1000,0))&amp;"","")))</f>
        <v/>
      </c>
      <c r="F818" s="84">
        <f>IF(C818="","",IF(K818=1,IFERROR(INDEX('Dziennik'!$I$4:$I$1200,MATCH(C818,'Dziennik'!$A$4:$A$1200,0)),""),IFERROR(INDEX($H$4:$H$1000,MATCH(INT(C818)&amp;"#"&amp;(K818-1),$L$4:$L$1000,0)),"")))</f>
        <v/>
      </c>
      <c r="H818" s="84" t="n"/>
      <c r="K818">
        <f>IF(C818="","",COUNTIF($C$4:C818,C818))</f>
        <v/>
      </c>
      <c r="L818">
        <f>IF(C818="","",INT(C818)&amp;"#"&amp;K818)</f>
        <v/>
      </c>
      <c r="M818">
        <f>IF(C818="","",YEAR(C818)&amp;"-"&amp;TEXT(MONTH(C818),"00"))</f>
        <v/>
      </c>
    </row>
    <row r="819">
      <c r="A819" s="83" t="n"/>
      <c r="C819" s="83" t="n"/>
      <c r="D819">
        <f>IF(C819="","",CHOOSE(WEEKDAY(C819,2),"pon","wt","śr","czw","pt","sob","ndz"))</f>
        <v/>
      </c>
      <c r="E819">
        <f>IF(C819="","",IF(K819=1,IFERROR(IF(INDEX('Dziennik'!$H$4:$H$1200,MATCH(C819,'Dziennik'!$A$4:$A$1200,0))="","(brak planu)",INDEX('Dziennik'!$H$4:$H$1200,MATCH(C819,'Dziennik'!$A$4:$A$1200,0))),"(dzień poza dziennikiem)"),IFERROR(INDEX($G$4:$G$1000,MATCH(INT(C819)&amp;"#"&amp;(K819-1),$L$4:$L$1000,0))&amp;"","")))</f>
        <v/>
      </c>
      <c r="F819" s="84">
        <f>IF(C819="","",IF(K819=1,IFERROR(INDEX('Dziennik'!$I$4:$I$1200,MATCH(C819,'Dziennik'!$A$4:$A$1200,0)),""),IFERROR(INDEX($H$4:$H$1000,MATCH(INT(C819)&amp;"#"&amp;(K819-1),$L$4:$L$1000,0)),"")))</f>
        <v/>
      </c>
      <c r="H819" s="84" t="n"/>
      <c r="K819">
        <f>IF(C819="","",COUNTIF($C$4:C819,C819))</f>
        <v/>
      </c>
      <c r="L819">
        <f>IF(C819="","",INT(C819)&amp;"#"&amp;K819)</f>
        <v/>
      </c>
      <c r="M819">
        <f>IF(C819="","",YEAR(C819)&amp;"-"&amp;TEXT(MONTH(C819),"00"))</f>
        <v/>
      </c>
    </row>
    <row r="820">
      <c r="A820" s="83" t="n"/>
      <c r="C820" s="83" t="n"/>
      <c r="D820">
        <f>IF(C820="","",CHOOSE(WEEKDAY(C820,2),"pon","wt","śr","czw","pt","sob","ndz"))</f>
        <v/>
      </c>
      <c r="E820">
        <f>IF(C820="","",IF(K820=1,IFERROR(IF(INDEX('Dziennik'!$H$4:$H$1200,MATCH(C820,'Dziennik'!$A$4:$A$1200,0))="","(brak planu)",INDEX('Dziennik'!$H$4:$H$1200,MATCH(C820,'Dziennik'!$A$4:$A$1200,0))),"(dzień poza dziennikiem)"),IFERROR(INDEX($G$4:$G$1000,MATCH(INT(C820)&amp;"#"&amp;(K820-1),$L$4:$L$1000,0))&amp;"","")))</f>
        <v/>
      </c>
      <c r="F820" s="84">
        <f>IF(C820="","",IF(K820=1,IFERROR(INDEX('Dziennik'!$I$4:$I$1200,MATCH(C820,'Dziennik'!$A$4:$A$1200,0)),""),IFERROR(INDEX($H$4:$H$1000,MATCH(INT(C820)&amp;"#"&amp;(K820-1),$L$4:$L$1000,0)),"")))</f>
        <v/>
      </c>
      <c r="H820" s="84" t="n"/>
      <c r="K820">
        <f>IF(C820="","",COUNTIF($C$4:C820,C820))</f>
        <v/>
      </c>
      <c r="L820">
        <f>IF(C820="","",INT(C820)&amp;"#"&amp;K820)</f>
        <v/>
      </c>
      <c r="M820">
        <f>IF(C820="","",YEAR(C820)&amp;"-"&amp;TEXT(MONTH(C820),"00"))</f>
        <v/>
      </c>
    </row>
    <row r="821">
      <c r="A821" s="83" t="n"/>
      <c r="C821" s="83" t="n"/>
      <c r="D821">
        <f>IF(C821="","",CHOOSE(WEEKDAY(C821,2),"pon","wt","śr","czw","pt","sob","ndz"))</f>
        <v/>
      </c>
      <c r="E821">
        <f>IF(C821="","",IF(K821=1,IFERROR(IF(INDEX('Dziennik'!$H$4:$H$1200,MATCH(C821,'Dziennik'!$A$4:$A$1200,0))="","(brak planu)",INDEX('Dziennik'!$H$4:$H$1200,MATCH(C821,'Dziennik'!$A$4:$A$1200,0))),"(dzień poza dziennikiem)"),IFERROR(INDEX($G$4:$G$1000,MATCH(INT(C821)&amp;"#"&amp;(K821-1),$L$4:$L$1000,0))&amp;"","")))</f>
        <v/>
      </c>
      <c r="F821" s="84">
        <f>IF(C821="","",IF(K821=1,IFERROR(INDEX('Dziennik'!$I$4:$I$1200,MATCH(C821,'Dziennik'!$A$4:$A$1200,0)),""),IFERROR(INDEX($H$4:$H$1000,MATCH(INT(C821)&amp;"#"&amp;(K821-1),$L$4:$L$1000,0)),"")))</f>
        <v/>
      </c>
      <c r="H821" s="84" t="n"/>
      <c r="K821">
        <f>IF(C821="","",COUNTIF($C$4:C821,C821))</f>
        <v/>
      </c>
      <c r="L821">
        <f>IF(C821="","",INT(C821)&amp;"#"&amp;K821)</f>
        <v/>
      </c>
      <c r="M821">
        <f>IF(C821="","",YEAR(C821)&amp;"-"&amp;TEXT(MONTH(C821),"00"))</f>
        <v/>
      </c>
    </row>
    <row r="822">
      <c r="A822" s="83" t="n"/>
      <c r="C822" s="83" t="n"/>
      <c r="D822">
        <f>IF(C822="","",CHOOSE(WEEKDAY(C822,2),"pon","wt","śr","czw","pt","sob","ndz"))</f>
        <v/>
      </c>
      <c r="E822">
        <f>IF(C822="","",IF(K822=1,IFERROR(IF(INDEX('Dziennik'!$H$4:$H$1200,MATCH(C822,'Dziennik'!$A$4:$A$1200,0))="","(brak planu)",INDEX('Dziennik'!$H$4:$H$1200,MATCH(C822,'Dziennik'!$A$4:$A$1200,0))),"(dzień poza dziennikiem)"),IFERROR(INDEX($G$4:$G$1000,MATCH(INT(C822)&amp;"#"&amp;(K822-1),$L$4:$L$1000,0))&amp;"","")))</f>
        <v/>
      </c>
      <c r="F822" s="84">
        <f>IF(C822="","",IF(K822=1,IFERROR(INDEX('Dziennik'!$I$4:$I$1200,MATCH(C822,'Dziennik'!$A$4:$A$1200,0)),""),IFERROR(INDEX($H$4:$H$1000,MATCH(INT(C822)&amp;"#"&amp;(K822-1),$L$4:$L$1000,0)),"")))</f>
        <v/>
      </c>
      <c r="H822" s="84" t="n"/>
      <c r="K822">
        <f>IF(C822="","",COUNTIF($C$4:C822,C822))</f>
        <v/>
      </c>
      <c r="L822">
        <f>IF(C822="","",INT(C822)&amp;"#"&amp;K822)</f>
        <v/>
      </c>
      <c r="M822">
        <f>IF(C822="","",YEAR(C822)&amp;"-"&amp;TEXT(MONTH(C822),"00"))</f>
        <v/>
      </c>
    </row>
    <row r="823">
      <c r="A823" s="83" t="n"/>
      <c r="C823" s="83" t="n"/>
      <c r="D823">
        <f>IF(C823="","",CHOOSE(WEEKDAY(C823,2),"pon","wt","śr","czw","pt","sob","ndz"))</f>
        <v/>
      </c>
      <c r="E823">
        <f>IF(C823="","",IF(K823=1,IFERROR(IF(INDEX('Dziennik'!$H$4:$H$1200,MATCH(C823,'Dziennik'!$A$4:$A$1200,0))="","(brak planu)",INDEX('Dziennik'!$H$4:$H$1200,MATCH(C823,'Dziennik'!$A$4:$A$1200,0))),"(dzień poza dziennikiem)"),IFERROR(INDEX($G$4:$G$1000,MATCH(INT(C823)&amp;"#"&amp;(K823-1),$L$4:$L$1000,0))&amp;"","")))</f>
        <v/>
      </c>
      <c r="F823" s="84">
        <f>IF(C823="","",IF(K823=1,IFERROR(INDEX('Dziennik'!$I$4:$I$1200,MATCH(C823,'Dziennik'!$A$4:$A$1200,0)),""),IFERROR(INDEX($H$4:$H$1000,MATCH(INT(C823)&amp;"#"&amp;(K823-1),$L$4:$L$1000,0)),"")))</f>
        <v/>
      </c>
      <c r="H823" s="84" t="n"/>
      <c r="K823">
        <f>IF(C823="","",COUNTIF($C$4:C823,C823))</f>
        <v/>
      </c>
      <c r="L823">
        <f>IF(C823="","",INT(C823)&amp;"#"&amp;K823)</f>
        <v/>
      </c>
      <c r="M823">
        <f>IF(C823="","",YEAR(C823)&amp;"-"&amp;TEXT(MONTH(C823),"00"))</f>
        <v/>
      </c>
    </row>
    <row r="824">
      <c r="A824" s="83" t="n"/>
      <c r="C824" s="83" t="n"/>
      <c r="D824">
        <f>IF(C824="","",CHOOSE(WEEKDAY(C824,2),"pon","wt","śr","czw","pt","sob","ndz"))</f>
        <v/>
      </c>
      <c r="E824">
        <f>IF(C824="","",IF(K824=1,IFERROR(IF(INDEX('Dziennik'!$H$4:$H$1200,MATCH(C824,'Dziennik'!$A$4:$A$1200,0))="","(brak planu)",INDEX('Dziennik'!$H$4:$H$1200,MATCH(C824,'Dziennik'!$A$4:$A$1200,0))),"(dzień poza dziennikiem)"),IFERROR(INDEX($G$4:$G$1000,MATCH(INT(C824)&amp;"#"&amp;(K824-1),$L$4:$L$1000,0))&amp;"","")))</f>
        <v/>
      </c>
      <c r="F824" s="84">
        <f>IF(C824="","",IF(K824=1,IFERROR(INDEX('Dziennik'!$I$4:$I$1200,MATCH(C824,'Dziennik'!$A$4:$A$1200,0)),""),IFERROR(INDEX($H$4:$H$1000,MATCH(INT(C824)&amp;"#"&amp;(K824-1),$L$4:$L$1000,0)),"")))</f>
        <v/>
      </c>
      <c r="H824" s="84" t="n"/>
      <c r="K824">
        <f>IF(C824="","",COUNTIF($C$4:C824,C824))</f>
        <v/>
      </c>
      <c r="L824">
        <f>IF(C824="","",INT(C824)&amp;"#"&amp;K824)</f>
        <v/>
      </c>
      <c r="M824">
        <f>IF(C824="","",YEAR(C824)&amp;"-"&amp;TEXT(MONTH(C824),"00"))</f>
        <v/>
      </c>
    </row>
    <row r="825">
      <c r="A825" s="83" t="n"/>
      <c r="C825" s="83" t="n"/>
      <c r="D825">
        <f>IF(C825="","",CHOOSE(WEEKDAY(C825,2),"pon","wt","śr","czw","pt","sob","ndz"))</f>
        <v/>
      </c>
      <c r="E825">
        <f>IF(C825="","",IF(K825=1,IFERROR(IF(INDEX('Dziennik'!$H$4:$H$1200,MATCH(C825,'Dziennik'!$A$4:$A$1200,0))="","(brak planu)",INDEX('Dziennik'!$H$4:$H$1200,MATCH(C825,'Dziennik'!$A$4:$A$1200,0))),"(dzień poza dziennikiem)"),IFERROR(INDEX($G$4:$G$1000,MATCH(INT(C825)&amp;"#"&amp;(K825-1),$L$4:$L$1000,0))&amp;"","")))</f>
        <v/>
      </c>
      <c r="F825" s="84">
        <f>IF(C825="","",IF(K825=1,IFERROR(INDEX('Dziennik'!$I$4:$I$1200,MATCH(C825,'Dziennik'!$A$4:$A$1200,0)),""),IFERROR(INDEX($H$4:$H$1000,MATCH(INT(C825)&amp;"#"&amp;(K825-1),$L$4:$L$1000,0)),"")))</f>
        <v/>
      </c>
      <c r="H825" s="84" t="n"/>
      <c r="K825">
        <f>IF(C825="","",COUNTIF($C$4:C825,C825))</f>
        <v/>
      </c>
      <c r="L825">
        <f>IF(C825="","",INT(C825)&amp;"#"&amp;K825)</f>
        <v/>
      </c>
      <c r="M825">
        <f>IF(C825="","",YEAR(C825)&amp;"-"&amp;TEXT(MONTH(C825),"00"))</f>
        <v/>
      </c>
    </row>
    <row r="826">
      <c r="A826" s="83" t="n"/>
      <c r="C826" s="83" t="n"/>
      <c r="D826">
        <f>IF(C826="","",CHOOSE(WEEKDAY(C826,2),"pon","wt","śr","czw","pt","sob","ndz"))</f>
        <v/>
      </c>
      <c r="E826">
        <f>IF(C826="","",IF(K826=1,IFERROR(IF(INDEX('Dziennik'!$H$4:$H$1200,MATCH(C826,'Dziennik'!$A$4:$A$1200,0))="","(brak planu)",INDEX('Dziennik'!$H$4:$H$1200,MATCH(C826,'Dziennik'!$A$4:$A$1200,0))),"(dzień poza dziennikiem)"),IFERROR(INDEX($G$4:$G$1000,MATCH(INT(C826)&amp;"#"&amp;(K826-1),$L$4:$L$1000,0))&amp;"","")))</f>
        <v/>
      </c>
      <c r="F826" s="84">
        <f>IF(C826="","",IF(K826=1,IFERROR(INDEX('Dziennik'!$I$4:$I$1200,MATCH(C826,'Dziennik'!$A$4:$A$1200,0)),""),IFERROR(INDEX($H$4:$H$1000,MATCH(INT(C826)&amp;"#"&amp;(K826-1),$L$4:$L$1000,0)),"")))</f>
        <v/>
      </c>
      <c r="H826" s="84" t="n"/>
      <c r="K826">
        <f>IF(C826="","",COUNTIF($C$4:C826,C826))</f>
        <v/>
      </c>
      <c r="L826">
        <f>IF(C826="","",INT(C826)&amp;"#"&amp;K826)</f>
        <v/>
      </c>
      <c r="M826">
        <f>IF(C826="","",YEAR(C826)&amp;"-"&amp;TEXT(MONTH(C826),"00"))</f>
        <v/>
      </c>
    </row>
    <row r="827">
      <c r="A827" s="83" t="n"/>
      <c r="C827" s="83" t="n"/>
      <c r="D827">
        <f>IF(C827="","",CHOOSE(WEEKDAY(C827,2),"pon","wt","śr","czw","pt","sob","ndz"))</f>
        <v/>
      </c>
      <c r="E827">
        <f>IF(C827="","",IF(K827=1,IFERROR(IF(INDEX('Dziennik'!$H$4:$H$1200,MATCH(C827,'Dziennik'!$A$4:$A$1200,0))="","(brak planu)",INDEX('Dziennik'!$H$4:$H$1200,MATCH(C827,'Dziennik'!$A$4:$A$1200,0))),"(dzień poza dziennikiem)"),IFERROR(INDEX($G$4:$G$1000,MATCH(INT(C827)&amp;"#"&amp;(K827-1),$L$4:$L$1000,0))&amp;"","")))</f>
        <v/>
      </c>
      <c r="F827" s="84">
        <f>IF(C827="","",IF(K827=1,IFERROR(INDEX('Dziennik'!$I$4:$I$1200,MATCH(C827,'Dziennik'!$A$4:$A$1200,0)),""),IFERROR(INDEX($H$4:$H$1000,MATCH(INT(C827)&amp;"#"&amp;(K827-1),$L$4:$L$1000,0)),"")))</f>
        <v/>
      </c>
      <c r="H827" s="84" t="n"/>
      <c r="K827">
        <f>IF(C827="","",COUNTIF($C$4:C827,C827))</f>
        <v/>
      </c>
      <c r="L827">
        <f>IF(C827="","",INT(C827)&amp;"#"&amp;K827)</f>
        <v/>
      </c>
      <c r="M827">
        <f>IF(C827="","",YEAR(C827)&amp;"-"&amp;TEXT(MONTH(C827),"00"))</f>
        <v/>
      </c>
    </row>
    <row r="828">
      <c r="A828" s="83" t="n"/>
      <c r="C828" s="83" t="n"/>
      <c r="D828">
        <f>IF(C828="","",CHOOSE(WEEKDAY(C828,2),"pon","wt","śr","czw","pt","sob","ndz"))</f>
        <v/>
      </c>
      <c r="E828">
        <f>IF(C828="","",IF(K828=1,IFERROR(IF(INDEX('Dziennik'!$H$4:$H$1200,MATCH(C828,'Dziennik'!$A$4:$A$1200,0))="","(brak planu)",INDEX('Dziennik'!$H$4:$H$1200,MATCH(C828,'Dziennik'!$A$4:$A$1200,0))),"(dzień poza dziennikiem)"),IFERROR(INDEX($G$4:$G$1000,MATCH(INT(C828)&amp;"#"&amp;(K828-1),$L$4:$L$1000,0))&amp;"","")))</f>
        <v/>
      </c>
      <c r="F828" s="84">
        <f>IF(C828="","",IF(K828=1,IFERROR(INDEX('Dziennik'!$I$4:$I$1200,MATCH(C828,'Dziennik'!$A$4:$A$1200,0)),""),IFERROR(INDEX($H$4:$H$1000,MATCH(INT(C828)&amp;"#"&amp;(K828-1),$L$4:$L$1000,0)),"")))</f>
        <v/>
      </c>
      <c r="H828" s="84" t="n"/>
      <c r="K828">
        <f>IF(C828="","",COUNTIF($C$4:C828,C828))</f>
        <v/>
      </c>
      <c r="L828">
        <f>IF(C828="","",INT(C828)&amp;"#"&amp;K828)</f>
        <v/>
      </c>
      <c r="M828">
        <f>IF(C828="","",YEAR(C828)&amp;"-"&amp;TEXT(MONTH(C828),"00"))</f>
        <v/>
      </c>
    </row>
    <row r="829">
      <c r="A829" s="83" t="n"/>
      <c r="C829" s="83" t="n"/>
      <c r="D829">
        <f>IF(C829="","",CHOOSE(WEEKDAY(C829,2),"pon","wt","śr","czw","pt","sob","ndz"))</f>
        <v/>
      </c>
      <c r="E829">
        <f>IF(C829="","",IF(K829=1,IFERROR(IF(INDEX('Dziennik'!$H$4:$H$1200,MATCH(C829,'Dziennik'!$A$4:$A$1200,0))="","(brak planu)",INDEX('Dziennik'!$H$4:$H$1200,MATCH(C829,'Dziennik'!$A$4:$A$1200,0))),"(dzień poza dziennikiem)"),IFERROR(INDEX($G$4:$G$1000,MATCH(INT(C829)&amp;"#"&amp;(K829-1),$L$4:$L$1000,0))&amp;"","")))</f>
        <v/>
      </c>
      <c r="F829" s="84">
        <f>IF(C829="","",IF(K829=1,IFERROR(INDEX('Dziennik'!$I$4:$I$1200,MATCH(C829,'Dziennik'!$A$4:$A$1200,0)),""),IFERROR(INDEX($H$4:$H$1000,MATCH(INT(C829)&amp;"#"&amp;(K829-1),$L$4:$L$1000,0)),"")))</f>
        <v/>
      </c>
      <c r="H829" s="84" t="n"/>
      <c r="K829">
        <f>IF(C829="","",COUNTIF($C$4:C829,C829))</f>
        <v/>
      </c>
      <c r="L829">
        <f>IF(C829="","",INT(C829)&amp;"#"&amp;K829)</f>
        <v/>
      </c>
      <c r="M829">
        <f>IF(C829="","",YEAR(C829)&amp;"-"&amp;TEXT(MONTH(C829),"00"))</f>
        <v/>
      </c>
    </row>
    <row r="830">
      <c r="A830" s="83" t="n"/>
      <c r="C830" s="83" t="n"/>
      <c r="D830">
        <f>IF(C830="","",CHOOSE(WEEKDAY(C830,2),"pon","wt","śr","czw","pt","sob","ndz"))</f>
        <v/>
      </c>
      <c r="E830">
        <f>IF(C830="","",IF(K830=1,IFERROR(IF(INDEX('Dziennik'!$H$4:$H$1200,MATCH(C830,'Dziennik'!$A$4:$A$1200,0))="","(brak planu)",INDEX('Dziennik'!$H$4:$H$1200,MATCH(C830,'Dziennik'!$A$4:$A$1200,0))),"(dzień poza dziennikiem)"),IFERROR(INDEX($G$4:$G$1000,MATCH(INT(C830)&amp;"#"&amp;(K830-1),$L$4:$L$1000,0))&amp;"","")))</f>
        <v/>
      </c>
      <c r="F830" s="84">
        <f>IF(C830="","",IF(K830=1,IFERROR(INDEX('Dziennik'!$I$4:$I$1200,MATCH(C830,'Dziennik'!$A$4:$A$1200,0)),""),IFERROR(INDEX($H$4:$H$1000,MATCH(INT(C830)&amp;"#"&amp;(K830-1),$L$4:$L$1000,0)),"")))</f>
        <v/>
      </c>
      <c r="H830" s="84" t="n"/>
      <c r="K830">
        <f>IF(C830="","",COUNTIF($C$4:C830,C830))</f>
        <v/>
      </c>
      <c r="L830">
        <f>IF(C830="","",INT(C830)&amp;"#"&amp;K830)</f>
        <v/>
      </c>
      <c r="M830">
        <f>IF(C830="","",YEAR(C830)&amp;"-"&amp;TEXT(MONTH(C830),"00"))</f>
        <v/>
      </c>
    </row>
    <row r="831">
      <c r="A831" s="83" t="n"/>
      <c r="C831" s="83" t="n"/>
      <c r="D831">
        <f>IF(C831="","",CHOOSE(WEEKDAY(C831,2),"pon","wt","śr","czw","pt","sob","ndz"))</f>
        <v/>
      </c>
      <c r="E831">
        <f>IF(C831="","",IF(K831=1,IFERROR(IF(INDEX('Dziennik'!$H$4:$H$1200,MATCH(C831,'Dziennik'!$A$4:$A$1200,0))="","(brak planu)",INDEX('Dziennik'!$H$4:$H$1200,MATCH(C831,'Dziennik'!$A$4:$A$1200,0))),"(dzień poza dziennikiem)"),IFERROR(INDEX($G$4:$G$1000,MATCH(INT(C831)&amp;"#"&amp;(K831-1),$L$4:$L$1000,0))&amp;"","")))</f>
        <v/>
      </c>
      <c r="F831" s="84">
        <f>IF(C831="","",IF(K831=1,IFERROR(INDEX('Dziennik'!$I$4:$I$1200,MATCH(C831,'Dziennik'!$A$4:$A$1200,0)),""),IFERROR(INDEX($H$4:$H$1000,MATCH(INT(C831)&amp;"#"&amp;(K831-1),$L$4:$L$1000,0)),"")))</f>
        <v/>
      </c>
      <c r="H831" s="84" t="n"/>
      <c r="K831">
        <f>IF(C831="","",COUNTIF($C$4:C831,C831))</f>
        <v/>
      </c>
      <c r="L831">
        <f>IF(C831="","",INT(C831)&amp;"#"&amp;K831)</f>
        <v/>
      </c>
      <c r="M831">
        <f>IF(C831="","",YEAR(C831)&amp;"-"&amp;TEXT(MONTH(C831),"00"))</f>
        <v/>
      </c>
    </row>
    <row r="832">
      <c r="A832" s="83" t="n"/>
      <c r="C832" s="83" t="n"/>
      <c r="D832">
        <f>IF(C832="","",CHOOSE(WEEKDAY(C832,2),"pon","wt","śr","czw","pt","sob","ndz"))</f>
        <v/>
      </c>
      <c r="E832">
        <f>IF(C832="","",IF(K832=1,IFERROR(IF(INDEX('Dziennik'!$H$4:$H$1200,MATCH(C832,'Dziennik'!$A$4:$A$1200,0))="","(brak planu)",INDEX('Dziennik'!$H$4:$H$1200,MATCH(C832,'Dziennik'!$A$4:$A$1200,0))),"(dzień poza dziennikiem)"),IFERROR(INDEX($G$4:$G$1000,MATCH(INT(C832)&amp;"#"&amp;(K832-1),$L$4:$L$1000,0))&amp;"","")))</f>
        <v/>
      </c>
      <c r="F832" s="84">
        <f>IF(C832="","",IF(K832=1,IFERROR(INDEX('Dziennik'!$I$4:$I$1200,MATCH(C832,'Dziennik'!$A$4:$A$1200,0)),""),IFERROR(INDEX($H$4:$H$1000,MATCH(INT(C832)&amp;"#"&amp;(K832-1),$L$4:$L$1000,0)),"")))</f>
        <v/>
      </c>
      <c r="H832" s="84" t="n"/>
      <c r="K832">
        <f>IF(C832="","",COUNTIF($C$4:C832,C832))</f>
        <v/>
      </c>
      <c r="L832">
        <f>IF(C832="","",INT(C832)&amp;"#"&amp;K832)</f>
        <v/>
      </c>
      <c r="M832">
        <f>IF(C832="","",YEAR(C832)&amp;"-"&amp;TEXT(MONTH(C832),"00"))</f>
        <v/>
      </c>
    </row>
    <row r="833">
      <c r="A833" s="83" t="n"/>
      <c r="C833" s="83" t="n"/>
      <c r="D833">
        <f>IF(C833="","",CHOOSE(WEEKDAY(C833,2),"pon","wt","śr","czw","pt","sob","ndz"))</f>
        <v/>
      </c>
      <c r="E833">
        <f>IF(C833="","",IF(K833=1,IFERROR(IF(INDEX('Dziennik'!$H$4:$H$1200,MATCH(C833,'Dziennik'!$A$4:$A$1200,0))="","(brak planu)",INDEX('Dziennik'!$H$4:$H$1200,MATCH(C833,'Dziennik'!$A$4:$A$1200,0))),"(dzień poza dziennikiem)"),IFERROR(INDEX($G$4:$G$1000,MATCH(INT(C833)&amp;"#"&amp;(K833-1),$L$4:$L$1000,0))&amp;"","")))</f>
        <v/>
      </c>
      <c r="F833" s="84">
        <f>IF(C833="","",IF(K833=1,IFERROR(INDEX('Dziennik'!$I$4:$I$1200,MATCH(C833,'Dziennik'!$A$4:$A$1200,0)),""),IFERROR(INDEX($H$4:$H$1000,MATCH(INT(C833)&amp;"#"&amp;(K833-1),$L$4:$L$1000,0)),"")))</f>
        <v/>
      </c>
      <c r="H833" s="84" t="n"/>
      <c r="K833">
        <f>IF(C833="","",COUNTIF($C$4:C833,C833))</f>
        <v/>
      </c>
      <c r="L833">
        <f>IF(C833="","",INT(C833)&amp;"#"&amp;K833)</f>
        <v/>
      </c>
      <c r="M833">
        <f>IF(C833="","",YEAR(C833)&amp;"-"&amp;TEXT(MONTH(C833),"00"))</f>
        <v/>
      </c>
    </row>
    <row r="834">
      <c r="A834" s="83" t="n"/>
      <c r="C834" s="83" t="n"/>
      <c r="D834">
        <f>IF(C834="","",CHOOSE(WEEKDAY(C834,2),"pon","wt","śr","czw","pt","sob","ndz"))</f>
        <v/>
      </c>
      <c r="E834">
        <f>IF(C834="","",IF(K834=1,IFERROR(IF(INDEX('Dziennik'!$H$4:$H$1200,MATCH(C834,'Dziennik'!$A$4:$A$1200,0))="","(brak planu)",INDEX('Dziennik'!$H$4:$H$1200,MATCH(C834,'Dziennik'!$A$4:$A$1200,0))),"(dzień poza dziennikiem)"),IFERROR(INDEX($G$4:$G$1000,MATCH(INT(C834)&amp;"#"&amp;(K834-1),$L$4:$L$1000,0))&amp;"","")))</f>
        <v/>
      </c>
      <c r="F834" s="84">
        <f>IF(C834="","",IF(K834=1,IFERROR(INDEX('Dziennik'!$I$4:$I$1200,MATCH(C834,'Dziennik'!$A$4:$A$1200,0)),""),IFERROR(INDEX($H$4:$H$1000,MATCH(INT(C834)&amp;"#"&amp;(K834-1),$L$4:$L$1000,0)),"")))</f>
        <v/>
      </c>
      <c r="H834" s="84" t="n"/>
      <c r="K834">
        <f>IF(C834="","",COUNTIF($C$4:C834,C834))</f>
        <v/>
      </c>
      <c r="L834">
        <f>IF(C834="","",INT(C834)&amp;"#"&amp;K834)</f>
        <v/>
      </c>
      <c r="M834">
        <f>IF(C834="","",YEAR(C834)&amp;"-"&amp;TEXT(MONTH(C834),"00"))</f>
        <v/>
      </c>
    </row>
    <row r="835">
      <c r="A835" s="83" t="n"/>
      <c r="C835" s="83" t="n"/>
      <c r="D835">
        <f>IF(C835="","",CHOOSE(WEEKDAY(C835,2),"pon","wt","śr","czw","pt","sob","ndz"))</f>
        <v/>
      </c>
      <c r="E835">
        <f>IF(C835="","",IF(K835=1,IFERROR(IF(INDEX('Dziennik'!$H$4:$H$1200,MATCH(C835,'Dziennik'!$A$4:$A$1200,0))="","(brak planu)",INDEX('Dziennik'!$H$4:$H$1200,MATCH(C835,'Dziennik'!$A$4:$A$1200,0))),"(dzień poza dziennikiem)"),IFERROR(INDEX($G$4:$G$1000,MATCH(INT(C835)&amp;"#"&amp;(K835-1),$L$4:$L$1000,0))&amp;"","")))</f>
        <v/>
      </c>
      <c r="F835" s="84">
        <f>IF(C835="","",IF(K835=1,IFERROR(INDEX('Dziennik'!$I$4:$I$1200,MATCH(C835,'Dziennik'!$A$4:$A$1200,0)),""),IFERROR(INDEX($H$4:$H$1000,MATCH(INT(C835)&amp;"#"&amp;(K835-1),$L$4:$L$1000,0)),"")))</f>
        <v/>
      </c>
      <c r="H835" s="84" t="n"/>
      <c r="K835">
        <f>IF(C835="","",COUNTIF($C$4:C835,C835))</f>
        <v/>
      </c>
      <c r="L835">
        <f>IF(C835="","",INT(C835)&amp;"#"&amp;K835)</f>
        <v/>
      </c>
      <c r="M835">
        <f>IF(C835="","",YEAR(C835)&amp;"-"&amp;TEXT(MONTH(C835),"00"))</f>
        <v/>
      </c>
    </row>
    <row r="836">
      <c r="A836" s="83" t="n"/>
      <c r="C836" s="83" t="n"/>
      <c r="D836">
        <f>IF(C836="","",CHOOSE(WEEKDAY(C836,2),"pon","wt","śr","czw","pt","sob","ndz"))</f>
        <v/>
      </c>
      <c r="E836">
        <f>IF(C836="","",IF(K836=1,IFERROR(IF(INDEX('Dziennik'!$H$4:$H$1200,MATCH(C836,'Dziennik'!$A$4:$A$1200,0))="","(brak planu)",INDEX('Dziennik'!$H$4:$H$1200,MATCH(C836,'Dziennik'!$A$4:$A$1200,0))),"(dzień poza dziennikiem)"),IFERROR(INDEX($G$4:$G$1000,MATCH(INT(C836)&amp;"#"&amp;(K836-1),$L$4:$L$1000,0))&amp;"","")))</f>
        <v/>
      </c>
      <c r="F836" s="84">
        <f>IF(C836="","",IF(K836=1,IFERROR(INDEX('Dziennik'!$I$4:$I$1200,MATCH(C836,'Dziennik'!$A$4:$A$1200,0)),""),IFERROR(INDEX($H$4:$H$1000,MATCH(INT(C836)&amp;"#"&amp;(K836-1),$L$4:$L$1000,0)),"")))</f>
        <v/>
      </c>
      <c r="H836" s="84" t="n"/>
      <c r="K836">
        <f>IF(C836="","",COUNTIF($C$4:C836,C836))</f>
        <v/>
      </c>
      <c r="L836">
        <f>IF(C836="","",INT(C836)&amp;"#"&amp;K836)</f>
        <v/>
      </c>
      <c r="M836">
        <f>IF(C836="","",YEAR(C836)&amp;"-"&amp;TEXT(MONTH(C836),"00"))</f>
        <v/>
      </c>
    </row>
    <row r="837">
      <c r="A837" s="83" t="n"/>
      <c r="C837" s="83" t="n"/>
      <c r="D837">
        <f>IF(C837="","",CHOOSE(WEEKDAY(C837,2),"pon","wt","śr","czw","pt","sob","ndz"))</f>
        <v/>
      </c>
      <c r="E837">
        <f>IF(C837="","",IF(K837=1,IFERROR(IF(INDEX('Dziennik'!$H$4:$H$1200,MATCH(C837,'Dziennik'!$A$4:$A$1200,0))="","(brak planu)",INDEX('Dziennik'!$H$4:$H$1200,MATCH(C837,'Dziennik'!$A$4:$A$1200,0))),"(dzień poza dziennikiem)"),IFERROR(INDEX($G$4:$G$1000,MATCH(INT(C837)&amp;"#"&amp;(K837-1),$L$4:$L$1000,0))&amp;"","")))</f>
        <v/>
      </c>
      <c r="F837" s="84">
        <f>IF(C837="","",IF(K837=1,IFERROR(INDEX('Dziennik'!$I$4:$I$1200,MATCH(C837,'Dziennik'!$A$4:$A$1200,0)),""),IFERROR(INDEX($H$4:$H$1000,MATCH(INT(C837)&amp;"#"&amp;(K837-1),$L$4:$L$1000,0)),"")))</f>
        <v/>
      </c>
      <c r="H837" s="84" t="n"/>
      <c r="K837">
        <f>IF(C837="","",COUNTIF($C$4:C837,C837))</f>
        <v/>
      </c>
      <c r="L837">
        <f>IF(C837="","",INT(C837)&amp;"#"&amp;K837)</f>
        <v/>
      </c>
      <c r="M837">
        <f>IF(C837="","",YEAR(C837)&amp;"-"&amp;TEXT(MONTH(C837),"00"))</f>
        <v/>
      </c>
    </row>
    <row r="838">
      <c r="A838" s="83" t="n"/>
      <c r="C838" s="83" t="n"/>
      <c r="D838">
        <f>IF(C838="","",CHOOSE(WEEKDAY(C838,2),"pon","wt","śr","czw","pt","sob","ndz"))</f>
        <v/>
      </c>
      <c r="E838">
        <f>IF(C838="","",IF(K838=1,IFERROR(IF(INDEX('Dziennik'!$H$4:$H$1200,MATCH(C838,'Dziennik'!$A$4:$A$1200,0))="","(brak planu)",INDEX('Dziennik'!$H$4:$H$1200,MATCH(C838,'Dziennik'!$A$4:$A$1200,0))),"(dzień poza dziennikiem)"),IFERROR(INDEX($G$4:$G$1000,MATCH(INT(C838)&amp;"#"&amp;(K838-1),$L$4:$L$1000,0))&amp;"","")))</f>
        <v/>
      </c>
      <c r="F838" s="84">
        <f>IF(C838="","",IF(K838=1,IFERROR(INDEX('Dziennik'!$I$4:$I$1200,MATCH(C838,'Dziennik'!$A$4:$A$1200,0)),""),IFERROR(INDEX($H$4:$H$1000,MATCH(INT(C838)&amp;"#"&amp;(K838-1),$L$4:$L$1000,0)),"")))</f>
        <v/>
      </c>
      <c r="H838" s="84" t="n"/>
      <c r="K838">
        <f>IF(C838="","",COUNTIF($C$4:C838,C838))</f>
        <v/>
      </c>
      <c r="L838">
        <f>IF(C838="","",INT(C838)&amp;"#"&amp;K838)</f>
        <v/>
      </c>
      <c r="M838">
        <f>IF(C838="","",YEAR(C838)&amp;"-"&amp;TEXT(MONTH(C838),"00"))</f>
        <v/>
      </c>
    </row>
    <row r="839">
      <c r="A839" s="83" t="n"/>
      <c r="C839" s="83" t="n"/>
      <c r="D839">
        <f>IF(C839="","",CHOOSE(WEEKDAY(C839,2),"pon","wt","śr","czw","pt","sob","ndz"))</f>
        <v/>
      </c>
      <c r="E839">
        <f>IF(C839="","",IF(K839=1,IFERROR(IF(INDEX('Dziennik'!$H$4:$H$1200,MATCH(C839,'Dziennik'!$A$4:$A$1200,0))="","(brak planu)",INDEX('Dziennik'!$H$4:$H$1200,MATCH(C839,'Dziennik'!$A$4:$A$1200,0))),"(dzień poza dziennikiem)"),IFERROR(INDEX($G$4:$G$1000,MATCH(INT(C839)&amp;"#"&amp;(K839-1),$L$4:$L$1000,0))&amp;"","")))</f>
        <v/>
      </c>
      <c r="F839" s="84">
        <f>IF(C839="","",IF(K839=1,IFERROR(INDEX('Dziennik'!$I$4:$I$1200,MATCH(C839,'Dziennik'!$A$4:$A$1200,0)),""),IFERROR(INDEX($H$4:$H$1000,MATCH(INT(C839)&amp;"#"&amp;(K839-1),$L$4:$L$1000,0)),"")))</f>
        <v/>
      </c>
      <c r="H839" s="84" t="n"/>
      <c r="K839">
        <f>IF(C839="","",COUNTIF($C$4:C839,C839))</f>
        <v/>
      </c>
      <c r="L839">
        <f>IF(C839="","",INT(C839)&amp;"#"&amp;K839)</f>
        <v/>
      </c>
      <c r="M839">
        <f>IF(C839="","",YEAR(C839)&amp;"-"&amp;TEXT(MONTH(C839),"00"))</f>
        <v/>
      </c>
    </row>
    <row r="840">
      <c r="A840" s="83" t="n"/>
      <c r="C840" s="83" t="n"/>
      <c r="D840">
        <f>IF(C840="","",CHOOSE(WEEKDAY(C840,2),"pon","wt","śr","czw","pt","sob","ndz"))</f>
        <v/>
      </c>
      <c r="E840">
        <f>IF(C840="","",IF(K840=1,IFERROR(IF(INDEX('Dziennik'!$H$4:$H$1200,MATCH(C840,'Dziennik'!$A$4:$A$1200,0))="","(brak planu)",INDEX('Dziennik'!$H$4:$H$1200,MATCH(C840,'Dziennik'!$A$4:$A$1200,0))),"(dzień poza dziennikiem)"),IFERROR(INDEX($G$4:$G$1000,MATCH(INT(C840)&amp;"#"&amp;(K840-1),$L$4:$L$1000,0))&amp;"","")))</f>
        <v/>
      </c>
      <c r="F840" s="84">
        <f>IF(C840="","",IF(K840=1,IFERROR(INDEX('Dziennik'!$I$4:$I$1200,MATCH(C840,'Dziennik'!$A$4:$A$1200,0)),""),IFERROR(INDEX($H$4:$H$1000,MATCH(INT(C840)&amp;"#"&amp;(K840-1),$L$4:$L$1000,0)),"")))</f>
        <v/>
      </c>
      <c r="H840" s="84" t="n"/>
      <c r="K840">
        <f>IF(C840="","",COUNTIF($C$4:C840,C840))</f>
        <v/>
      </c>
      <c r="L840">
        <f>IF(C840="","",INT(C840)&amp;"#"&amp;K840)</f>
        <v/>
      </c>
      <c r="M840">
        <f>IF(C840="","",YEAR(C840)&amp;"-"&amp;TEXT(MONTH(C840),"00"))</f>
        <v/>
      </c>
    </row>
    <row r="841">
      <c r="A841" s="83" t="n"/>
      <c r="C841" s="83" t="n"/>
      <c r="D841">
        <f>IF(C841="","",CHOOSE(WEEKDAY(C841,2),"pon","wt","śr","czw","pt","sob","ndz"))</f>
        <v/>
      </c>
      <c r="E841">
        <f>IF(C841="","",IF(K841=1,IFERROR(IF(INDEX('Dziennik'!$H$4:$H$1200,MATCH(C841,'Dziennik'!$A$4:$A$1200,0))="","(brak planu)",INDEX('Dziennik'!$H$4:$H$1200,MATCH(C841,'Dziennik'!$A$4:$A$1200,0))),"(dzień poza dziennikiem)"),IFERROR(INDEX($G$4:$G$1000,MATCH(INT(C841)&amp;"#"&amp;(K841-1),$L$4:$L$1000,0))&amp;"","")))</f>
        <v/>
      </c>
      <c r="F841" s="84">
        <f>IF(C841="","",IF(K841=1,IFERROR(INDEX('Dziennik'!$I$4:$I$1200,MATCH(C841,'Dziennik'!$A$4:$A$1200,0)),""),IFERROR(INDEX($H$4:$H$1000,MATCH(INT(C841)&amp;"#"&amp;(K841-1),$L$4:$L$1000,0)),"")))</f>
        <v/>
      </c>
      <c r="H841" s="84" t="n"/>
      <c r="K841">
        <f>IF(C841="","",COUNTIF($C$4:C841,C841))</f>
        <v/>
      </c>
      <c r="L841">
        <f>IF(C841="","",INT(C841)&amp;"#"&amp;K841)</f>
        <v/>
      </c>
      <c r="M841">
        <f>IF(C841="","",YEAR(C841)&amp;"-"&amp;TEXT(MONTH(C841),"00"))</f>
        <v/>
      </c>
    </row>
    <row r="842">
      <c r="A842" s="83" t="n"/>
      <c r="C842" s="83" t="n"/>
      <c r="D842">
        <f>IF(C842="","",CHOOSE(WEEKDAY(C842,2),"pon","wt","śr","czw","pt","sob","ndz"))</f>
        <v/>
      </c>
      <c r="E842">
        <f>IF(C842="","",IF(K842=1,IFERROR(IF(INDEX('Dziennik'!$H$4:$H$1200,MATCH(C842,'Dziennik'!$A$4:$A$1200,0))="","(brak planu)",INDEX('Dziennik'!$H$4:$H$1200,MATCH(C842,'Dziennik'!$A$4:$A$1200,0))),"(dzień poza dziennikiem)"),IFERROR(INDEX($G$4:$G$1000,MATCH(INT(C842)&amp;"#"&amp;(K842-1),$L$4:$L$1000,0))&amp;"","")))</f>
        <v/>
      </c>
      <c r="F842" s="84">
        <f>IF(C842="","",IF(K842=1,IFERROR(INDEX('Dziennik'!$I$4:$I$1200,MATCH(C842,'Dziennik'!$A$4:$A$1200,0)),""),IFERROR(INDEX($H$4:$H$1000,MATCH(INT(C842)&amp;"#"&amp;(K842-1),$L$4:$L$1000,0)),"")))</f>
        <v/>
      </c>
      <c r="H842" s="84" t="n"/>
      <c r="K842">
        <f>IF(C842="","",COUNTIF($C$4:C842,C842))</f>
        <v/>
      </c>
      <c r="L842">
        <f>IF(C842="","",INT(C842)&amp;"#"&amp;K842)</f>
        <v/>
      </c>
      <c r="M842">
        <f>IF(C842="","",YEAR(C842)&amp;"-"&amp;TEXT(MONTH(C842),"00"))</f>
        <v/>
      </c>
    </row>
    <row r="843">
      <c r="A843" s="83" t="n"/>
      <c r="C843" s="83" t="n"/>
      <c r="D843">
        <f>IF(C843="","",CHOOSE(WEEKDAY(C843,2),"pon","wt","śr","czw","pt","sob","ndz"))</f>
        <v/>
      </c>
      <c r="E843">
        <f>IF(C843="","",IF(K843=1,IFERROR(IF(INDEX('Dziennik'!$H$4:$H$1200,MATCH(C843,'Dziennik'!$A$4:$A$1200,0))="","(brak planu)",INDEX('Dziennik'!$H$4:$H$1200,MATCH(C843,'Dziennik'!$A$4:$A$1200,0))),"(dzień poza dziennikiem)"),IFERROR(INDEX($G$4:$G$1000,MATCH(INT(C843)&amp;"#"&amp;(K843-1),$L$4:$L$1000,0))&amp;"","")))</f>
        <v/>
      </c>
      <c r="F843" s="84">
        <f>IF(C843="","",IF(K843=1,IFERROR(INDEX('Dziennik'!$I$4:$I$1200,MATCH(C843,'Dziennik'!$A$4:$A$1200,0)),""),IFERROR(INDEX($H$4:$H$1000,MATCH(INT(C843)&amp;"#"&amp;(K843-1),$L$4:$L$1000,0)),"")))</f>
        <v/>
      </c>
      <c r="H843" s="84" t="n"/>
      <c r="K843">
        <f>IF(C843="","",COUNTIF($C$4:C843,C843))</f>
        <v/>
      </c>
      <c r="L843">
        <f>IF(C843="","",INT(C843)&amp;"#"&amp;K843)</f>
        <v/>
      </c>
      <c r="M843">
        <f>IF(C843="","",YEAR(C843)&amp;"-"&amp;TEXT(MONTH(C843),"00"))</f>
        <v/>
      </c>
    </row>
    <row r="844">
      <c r="A844" s="83" t="n"/>
      <c r="C844" s="83" t="n"/>
      <c r="D844">
        <f>IF(C844="","",CHOOSE(WEEKDAY(C844,2),"pon","wt","śr","czw","pt","sob","ndz"))</f>
        <v/>
      </c>
      <c r="E844">
        <f>IF(C844="","",IF(K844=1,IFERROR(IF(INDEX('Dziennik'!$H$4:$H$1200,MATCH(C844,'Dziennik'!$A$4:$A$1200,0))="","(brak planu)",INDEX('Dziennik'!$H$4:$H$1200,MATCH(C844,'Dziennik'!$A$4:$A$1200,0))),"(dzień poza dziennikiem)"),IFERROR(INDEX($G$4:$G$1000,MATCH(INT(C844)&amp;"#"&amp;(K844-1),$L$4:$L$1000,0))&amp;"","")))</f>
        <v/>
      </c>
      <c r="F844" s="84">
        <f>IF(C844="","",IF(K844=1,IFERROR(INDEX('Dziennik'!$I$4:$I$1200,MATCH(C844,'Dziennik'!$A$4:$A$1200,0)),""),IFERROR(INDEX($H$4:$H$1000,MATCH(INT(C844)&amp;"#"&amp;(K844-1),$L$4:$L$1000,0)),"")))</f>
        <v/>
      </c>
      <c r="H844" s="84" t="n"/>
      <c r="K844">
        <f>IF(C844="","",COUNTIF($C$4:C844,C844))</f>
        <v/>
      </c>
      <c r="L844">
        <f>IF(C844="","",INT(C844)&amp;"#"&amp;K844)</f>
        <v/>
      </c>
      <c r="M844">
        <f>IF(C844="","",YEAR(C844)&amp;"-"&amp;TEXT(MONTH(C844),"00"))</f>
        <v/>
      </c>
    </row>
    <row r="845">
      <c r="A845" s="83" t="n"/>
      <c r="C845" s="83" t="n"/>
      <c r="D845">
        <f>IF(C845="","",CHOOSE(WEEKDAY(C845,2),"pon","wt","śr","czw","pt","sob","ndz"))</f>
        <v/>
      </c>
      <c r="E845">
        <f>IF(C845="","",IF(K845=1,IFERROR(IF(INDEX('Dziennik'!$H$4:$H$1200,MATCH(C845,'Dziennik'!$A$4:$A$1200,0))="","(brak planu)",INDEX('Dziennik'!$H$4:$H$1200,MATCH(C845,'Dziennik'!$A$4:$A$1200,0))),"(dzień poza dziennikiem)"),IFERROR(INDEX($G$4:$G$1000,MATCH(INT(C845)&amp;"#"&amp;(K845-1),$L$4:$L$1000,0))&amp;"","")))</f>
        <v/>
      </c>
      <c r="F845" s="84">
        <f>IF(C845="","",IF(K845=1,IFERROR(INDEX('Dziennik'!$I$4:$I$1200,MATCH(C845,'Dziennik'!$A$4:$A$1200,0)),""),IFERROR(INDEX($H$4:$H$1000,MATCH(INT(C845)&amp;"#"&amp;(K845-1),$L$4:$L$1000,0)),"")))</f>
        <v/>
      </c>
      <c r="H845" s="84" t="n"/>
      <c r="K845">
        <f>IF(C845="","",COUNTIF($C$4:C845,C845))</f>
        <v/>
      </c>
      <c r="L845">
        <f>IF(C845="","",INT(C845)&amp;"#"&amp;K845)</f>
        <v/>
      </c>
      <c r="M845">
        <f>IF(C845="","",YEAR(C845)&amp;"-"&amp;TEXT(MONTH(C845),"00"))</f>
        <v/>
      </c>
    </row>
    <row r="846">
      <c r="A846" s="83" t="n"/>
      <c r="C846" s="83" t="n"/>
      <c r="D846">
        <f>IF(C846="","",CHOOSE(WEEKDAY(C846,2),"pon","wt","śr","czw","pt","sob","ndz"))</f>
        <v/>
      </c>
      <c r="E846">
        <f>IF(C846="","",IF(K846=1,IFERROR(IF(INDEX('Dziennik'!$H$4:$H$1200,MATCH(C846,'Dziennik'!$A$4:$A$1200,0))="","(brak planu)",INDEX('Dziennik'!$H$4:$H$1200,MATCH(C846,'Dziennik'!$A$4:$A$1200,0))),"(dzień poza dziennikiem)"),IFERROR(INDEX($G$4:$G$1000,MATCH(INT(C846)&amp;"#"&amp;(K846-1),$L$4:$L$1000,0))&amp;"","")))</f>
        <v/>
      </c>
      <c r="F846" s="84">
        <f>IF(C846="","",IF(K846=1,IFERROR(INDEX('Dziennik'!$I$4:$I$1200,MATCH(C846,'Dziennik'!$A$4:$A$1200,0)),""),IFERROR(INDEX($H$4:$H$1000,MATCH(INT(C846)&amp;"#"&amp;(K846-1),$L$4:$L$1000,0)),"")))</f>
        <v/>
      </c>
      <c r="H846" s="84" t="n"/>
      <c r="K846">
        <f>IF(C846="","",COUNTIF($C$4:C846,C846))</f>
        <v/>
      </c>
      <c r="L846">
        <f>IF(C846="","",INT(C846)&amp;"#"&amp;K846)</f>
        <v/>
      </c>
      <c r="M846">
        <f>IF(C846="","",YEAR(C846)&amp;"-"&amp;TEXT(MONTH(C846),"00"))</f>
        <v/>
      </c>
    </row>
    <row r="847">
      <c r="A847" s="83" t="n"/>
      <c r="C847" s="83" t="n"/>
      <c r="D847">
        <f>IF(C847="","",CHOOSE(WEEKDAY(C847,2),"pon","wt","śr","czw","pt","sob","ndz"))</f>
        <v/>
      </c>
      <c r="E847">
        <f>IF(C847="","",IF(K847=1,IFERROR(IF(INDEX('Dziennik'!$H$4:$H$1200,MATCH(C847,'Dziennik'!$A$4:$A$1200,0))="","(brak planu)",INDEX('Dziennik'!$H$4:$H$1200,MATCH(C847,'Dziennik'!$A$4:$A$1200,0))),"(dzień poza dziennikiem)"),IFERROR(INDEX($G$4:$G$1000,MATCH(INT(C847)&amp;"#"&amp;(K847-1),$L$4:$L$1000,0))&amp;"","")))</f>
        <v/>
      </c>
      <c r="F847" s="84">
        <f>IF(C847="","",IF(K847=1,IFERROR(INDEX('Dziennik'!$I$4:$I$1200,MATCH(C847,'Dziennik'!$A$4:$A$1200,0)),""),IFERROR(INDEX($H$4:$H$1000,MATCH(INT(C847)&amp;"#"&amp;(K847-1),$L$4:$L$1000,0)),"")))</f>
        <v/>
      </c>
      <c r="H847" s="84" t="n"/>
      <c r="K847">
        <f>IF(C847="","",COUNTIF($C$4:C847,C847))</f>
        <v/>
      </c>
      <c r="L847">
        <f>IF(C847="","",INT(C847)&amp;"#"&amp;K847)</f>
        <v/>
      </c>
      <c r="M847">
        <f>IF(C847="","",YEAR(C847)&amp;"-"&amp;TEXT(MONTH(C847),"00"))</f>
        <v/>
      </c>
    </row>
    <row r="848">
      <c r="A848" s="83" t="n"/>
      <c r="C848" s="83" t="n"/>
      <c r="D848">
        <f>IF(C848="","",CHOOSE(WEEKDAY(C848,2),"pon","wt","śr","czw","pt","sob","ndz"))</f>
        <v/>
      </c>
      <c r="E848">
        <f>IF(C848="","",IF(K848=1,IFERROR(IF(INDEX('Dziennik'!$H$4:$H$1200,MATCH(C848,'Dziennik'!$A$4:$A$1200,0))="","(brak planu)",INDEX('Dziennik'!$H$4:$H$1200,MATCH(C848,'Dziennik'!$A$4:$A$1200,0))),"(dzień poza dziennikiem)"),IFERROR(INDEX($G$4:$G$1000,MATCH(INT(C848)&amp;"#"&amp;(K848-1),$L$4:$L$1000,0))&amp;"","")))</f>
        <v/>
      </c>
      <c r="F848" s="84">
        <f>IF(C848="","",IF(K848=1,IFERROR(INDEX('Dziennik'!$I$4:$I$1200,MATCH(C848,'Dziennik'!$A$4:$A$1200,0)),""),IFERROR(INDEX($H$4:$H$1000,MATCH(INT(C848)&amp;"#"&amp;(K848-1),$L$4:$L$1000,0)),"")))</f>
        <v/>
      </c>
      <c r="H848" s="84" t="n"/>
      <c r="K848">
        <f>IF(C848="","",COUNTIF($C$4:C848,C848))</f>
        <v/>
      </c>
      <c r="L848">
        <f>IF(C848="","",INT(C848)&amp;"#"&amp;K848)</f>
        <v/>
      </c>
      <c r="M848">
        <f>IF(C848="","",YEAR(C848)&amp;"-"&amp;TEXT(MONTH(C848),"00"))</f>
        <v/>
      </c>
    </row>
    <row r="849">
      <c r="A849" s="83" t="n"/>
      <c r="C849" s="83" t="n"/>
      <c r="D849">
        <f>IF(C849="","",CHOOSE(WEEKDAY(C849,2),"pon","wt","śr","czw","pt","sob","ndz"))</f>
        <v/>
      </c>
      <c r="E849">
        <f>IF(C849="","",IF(K849=1,IFERROR(IF(INDEX('Dziennik'!$H$4:$H$1200,MATCH(C849,'Dziennik'!$A$4:$A$1200,0))="","(brak planu)",INDEX('Dziennik'!$H$4:$H$1200,MATCH(C849,'Dziennik'!$A$4:$A$1200,0))),"(dzień poza dziennikiem)"),IFERROR(INDEX($G$4:$G$1000,MATCH(INT(C849)&amp;"#"&amp;(K849-1),$L$4:$L$1000,0))&amp;"","")))</f>
        <v/>
      </c>
      <c r="F849" s="84">
        <f>IF(C849="","",IF(K849=1,IFERROR(INDEX('Dziennik'!$I$4:$I$1200,MATCH(C849,'Dziennik'!$A$4:$A$1200,0)),""),IFERROR(INDEX($H$4:$H$1000,MATCH(INT(C849)&amp;"#"&amp;(K849-1),$L$4:$L$1000,0)),"")))</f>
        <v/>
      </c>
      <c r="H849" s="84" t="n"/>
      <c r="K849">
        <f>IF(C849="","",COUNTIF($C$4:C849,C849))</f>
        <v/>
      </c>
      <c r="L849">
        <f>IF(C849="","",INT(C849)&amp;"#"&amp;K849)</f>
        <v/>
      </c>
      <c r="M849">
        <f>IF(C849="","",YEAR(C849)&amp;"-"&amp;TEXT(MONTH(C849),"00"))</f>
        <v/>
      </c>
    </row>
    <row r="850">
      <c r="A850" s="83" t="n"/>
      <c r="C850" s="83" t="n"/>
      <c r="D850">
        <f>IF(C850="","",CHOOSE(WEEKDAY(C850,2),"pon","wt","śr","czw","pt","sob","ndz"))</f>
        <v/>
      </c>
      <c r="E850">
        <f>IF(C850="","",IF(K850=1,IFERROR(IF(INDEX('Dziennik'!$H$4:$H$1200,MATCH(C850,'Dziennik'!$A$4:$A$1200,0))="","(brak planu)",INDEX('Dziennik'!$H$4:$H$1200,MATCH(C850,'Dziennik'!$A$4:$A$1200,0))),"(dzień poza dziennikiem)"),IFERROR(INDEX($G$4:$G$1000,MATCH(INT(C850)&amp;"#"&amp;(K850-1),$L$4:$L$1000,0))&amp;"","")))</f>
        <v/>
      </c>
      <c r="F850" s="84">
        <f>IF(C850="","",IF(K850=1,IFERROR(INDEX('Dziennik'!$I$4:$I$1200,MATCH(C850,'Dziennik'!$A$4:$A$1200,0)),""),IFERROR(INDEX($H$4:$H$1000,MATCH(INT(C850)&amp;"#"&amp;(K850-1),$L$4:$L$1000,0)),"")))</f>
        <v/>
      </c>
      <c r="H850" s="84" t="n"/>
      <c r="K850">
        <f>IF(C850="","",COUNTIF($C$4:C850,C850))</f>
        <v/>
      </c>
      <c r="L850">
        <f>IF(C850="","",INT(C850)&amp;"#"&amp;K850)</f>
        <v/>
      </c>
      <c r="M850">
        <f>IF(C850="","",YEAR(C850)&amp;"-"&amp;TEXT(MONTH(C850),"00"))</f>
        <v/>
      </c>
    </row>
    <row r="851">
      <c r="A851" s="83" t="n"/>
      <c r="C851" s="83" t="n"/>
      <c r="D851">
        <f>IF(C851="","",CHOOSE(WEEKDAY(C851,2),"pon","wt","śr","czw","pt","sob","ndz"))</f>
        <v/>
      </c>
      <c r="E851">
        <f>IF(C851="","",IF(K851=1,IFERROR(IF(INDEX('Dziennik'!$H$4:$H$1200,MATCH(C851,'Dziennik'!$A$4:$A$1200,0))="","(brak planu)",INDEX('Dziennik'!$H$4:$H$1200,MATCH(C851,'Dziennik'!$A$4:$A$1200,0))),"(dzień poza dziennikiem)"),IFERROR(INDEX($G$4:$G$1000,MATCH(INT(C851)&amp;"#"&amp;(K851-1),$L$4:$L$1000,0))&amp;"","")))</f>
        <v/>
      </c>
      <c r="F851" s="84">
        <f>IF(C851="","",IF(K851=1,IFERROR(INDEX('Dziennik'!$I$4:$I$1200,MATCH(C851,'Dziennik'!$A$4:$A$1200,0)),""),IFERROR(INDEX($H$4:$H$1000,MATCH(INT(C851)&amp;"#"&amp;(K851-1),$L$4:$L$1000,0)),"")))</f>
        <v/>
      </c>
      <c r="H851" s="84" t="n"/>
      <c r="K851">
        <f>IF(C851="","",COUNTIF($C$4:C851,C851))</f>
        <v/>
      </c>
      <c r="L851">
        <f>IF(C851="","",INT(C851)&amp;"#"&amp;K851)</f>
        <v/>
      </c>
      <c r="M851">
        <f>IF(C851="","",YEAR(C851)&amp;"-"&amp;TEXT(MONTH(C851),"00"))</f>
        <v/>
      </c>
    </row>
    <row r="852">
      <c r="A852" s="83" t="n"/>
      <c r="C852" s="83" t="n"/>
      <c r="D852">
        <f>IF(C852="","",CHOOSE(WEEKDAY(C852,2),"pon","wt","śr","czw","pt","sob","ndz"))</f>
        <v/>
      </c>
      <c r="E852">
        <f>IF(C852="","",IF(K852=1,IFERROR(IF(INDEX('Dziennik'!$H$4:$H$1200,MATCH(C852,'Dziennik'!$A$4:$A$1200,0))="","(brak planu)",INDEX('Dziennik'!$H$4:$H$1200,MATCH(C852,'Dziennik'!$A$4:$A$1200,0))),"(dzień poza dziennikiem)"),IFERROR(INDEX($G$4:$G$1000,MATCH(INT(C852)&amp;"#"&amp;(K852-1),$L$4:$L$1000,0))&amp;"","")))</f>
        <v/>
      </c>
      <c r="F852" s="84">
        <f>IF(C852="","",IF(K852=1,IFERROR(INDEX('Dziennik'!$I$4:$I$1200,MATCH(C852,'Dziennik'!$A$4:$A$1200,0)),""),IFERROR(INDEX($H$4:$H$1000,MATCH(INT(C852)&amp;"#"&amp;(K852-1),$L$4:$L$1000,0)),"")))</f>
        <v/>
      </c>
      <c r="H852" s="84" t="n"/>
      <c r="K852">
        <f>IF(C852="","",COUNTIF($C$4:C852,C852))</f>
        <v/>
      </c>
      <c r="L852">
        <f>IF(C852="","",INT(C852)&amp;"#"&amp;K852)</f>
        <v/>
      </c>
      <c r="M852">
        <f>IF(C852="","",YEAR(C852)&amp;"-"&amp;TEXT(MONTH(C852),"00"))</f>
        <v/>
      </c>
    </row>
    <row r="853">
      <c r="A853" s="83" t="n"/>
      <c r="C853" s="83" t="n"/>
      <c r="D853">
        <f>IF(C853="","",CHOOSE(WEEKDAY(C853,2),"pon","wt","śr","czw","pt","sob","ndz"))</f>
        <v/>
      </c>
      <c r="E853">
        <f>IF(C853="","",IF(K853=1,IFERROR(IF(INDEX('Dziennik'!$H$4:$H$1200,MATCH(C853,'Dziennik'!$A$4:$A$1200,0))="","(brak planu)",INDEX('Dziennik'!$H$4:$H$1200,MATCH(C853,'Dziennik'!$A$4:$A$1200,0))),"(dzień poza dziennikiem)"),IFERROR(INDEX($G$4:$G$1000,MATCH(INT(C853)&amp;"#"&amp;(K853-1),$L$4:$L$1000,0))&amp;"","")))</f>
        <v/>
      </c>
      <c r="F853" s="84">
        <f>IF(C853="","",IF(K853=1,IFERROR(INDEX('Dziennik'!$I$4:$I$1200,MATCH(C853,'Dziennik'!$A$4:$A$1200,0)),""),IFERROR(INDEX($H$4:$H$1000,MATCH(INT(C853)&amp;"#"&amp;(K853-1),$L$4:$L$1000,0)),"")))</f>
        <v/>
      </c>
      <c r="H853" s="84" t="n"/>
      <c r="K853">
        <f>IF(C853="","",COUNTIF($C$4:C853,C853))</f>
        <v/>
      </c>
      <c r="L853">
        <f>IF(C853="","",INT(C853)&amp;"#"&amp;K853)</f>
        <v/>
      </c>
      <c r="M853">
        <f>IF(C853="","",YEAR(C853)&amp;"-"&amp;TEXT(MONTH(C853),"00"))</f>
        <v/>
      </c>
    </row>
    <row r="854">
      <c r="A854" s="83" t="n"/>
      <c r="C854" s="83" t="n"/>
      <c r="D854">
        <f>IF(C854="","",CHOOSE(WEEKDAY(C854,2),"pon","wt","śr","czw","pt","sob","ndz"))</f>
        <v/>
      </c>
      <c r="E854">
        <f>IF(C854="","",IF(K854=1,IFERROR(IF(INDEX('Dziennik'!$H$4:$H$1200,MATCH(C854,'Dziennik'!$A$4:$A$1200,0))="","(brak planu)",INDEX('Dziennik'!$H$4:$H$1200,MATCH(C854,'Dziennik'!$A$4:$A$1200,0))),"(dzień poza dziennikiem)"),IFERROR(INDEX($G$4:$G$1000,MATCH(INT(C854)&amp;"#"&amp;(K854-1),$L$4:$L$1000,0))&amp;"","")))</f>
        <v/>
      </c>
      <c r="F854" s="84">
        <f>IF(C854="","",IF(K854=1,IFERROR(INDEX('Dziennik'!$I$4:$I$1200,MATCH(C854,'Dziennik'!$A$4:$A$1200,0)),""),IFERROR(INDEX($H$4:$H$1000,MATCH(INT(C854)&amp;"#"&amp;(K854-1),$L$4:$L$1000,0)),"")))</f>
        <v/>
      </c>
      <c r="H854" s="84" t="n"/>
      <c r="K854">
        <f>IF(C854="","",COUNTIF($C$4:C854,C854))</f>
        <v/>
      </c>
      <c r="L854">
        <f>IF(C854="","",INT(C854)&amp;"#"&amp;K854)</f>
        <v/>
      </c>
      <c r="M854">
        <f>IF(C854="","",YEAR(C854)&amp;"-"&amp;TEXT(MONTH(C854),"00"))</f>
        <v/>
      </c>
    </row>
    <row r="855">
      <c r="A855" s="83" t="n"/>
      <c r="C855" s="83" t="n"/>
      <c r="D855">
        <f>IF(C855="","",CHOOSE(WEEKDAY(C855,2),"pon","wt","śr","czw","pt","sob","ndz"))</f>
        <v/>
      </c>
      <c r="E855">
        <f>IF(C855="","",IF(K855=1,IFERROR(IF(INDEX('Dziennik'!$H$4:$H$1200,MATCH(C855,'Dziennik'!$A$4:$A$1200,0))="","(brak planu)",INDEX('Dziennik'!$H$4:$H$1200,MATCH(C855,'Dziennik'!$A$4:$A$1200,0))),"(dzień poza dziennikiem)"),IFERROR(INDEX($G$4:$G$1000,MATCH(INT(C855)&amp;"#"&amp;(K855-1),$L$4:$L$1000,0))&amp;"","")))</f>
        <v/>
      </c>
      <c r="F855" s="84">
        <f>IF(C855="","",IF(K855=1,IFERROR(INDEX('Dziennik'!$I$4:$I$1200,MATCH(C855,'Dziennik'!$A$4:$A$1200,0)),""),IFERROR(INDEX($H$4:$H$1000,MATCH(INT(C855)&amp;"#"&amp;(K855-1),$L$4:$L$1000,0)),"")))</f>
        <v/>
      </c>
      <c r="H855" s="84" t="n"/>
      <c r="K855">
        <f>IF(C855="","",COUNTIF($C$4:C855,C855))</f>
        <v/>
      </c>
      <c r="L855">
        <f>IF(C855="","",INT(C855)&amp;"#"&amp;K855)</f>
        <v/>
      </c>
      <c r="M855">
        <f>IF(C855="","",YEAR(C855)&amp;"-"&amp;TEXT(MONTH(C855),"00"))</f>
        <v/>
      </c>
    </row>
    <row r="856">
      <c r="A856" s="83" t="n"/>
      <c r="C856" s="83" t="n"/>
      <c r="D856">
        <f>IF(C856="","",CHOOSE(WEEKDAY(C856,2),"pon","wt","śr","czw","pt","sob","ndz"))</f>
        <v/>
      </c>
      <c r="E856">
        <f>IF(C856="","",IF(K856=1,IFERROR(IF(INDEX('Dziennik'!$H$4:$H$1200,MATCH(C856,'Dziennik'!$A$4:$A$1200,0))="","(brak planu)",INDEX('Dziennik'!$H$4:$H$1200,MATCH(C856,'Dziennik'!$A$4:$A$1200,0))),"(dzień poza dziennikiem)"),IFERROR(INDEX($G$4:$G$1000,MATCH(INT(C856)&amp;"#"&amp;(K856-1),$L$4:$L$1000,0))&amp;"","")))</f>
        <v/>
      </c>
      <c r="F856" s="84">
        <f>IF(C856="","",IF(K856=1,IFERROR(INDEX('Dziennik'!$I$4:$I$1200,MATCH(C856,'Dziennik'!$A$4:$A$1200,0)),""),IFERROR(INDEX($H$4:$H$1000,MATCH(INT(C856)&amp;"#"&amp;(K856-1),$L$4:$L$1000,0)),"")))</f>
        <v/>
      </c>
      <c r="H856" s="84" t="n"/>
      <c r="K856">
        <f>IF(C856="","",COUNTIF($C$4:C856,C856))</f>
        <v/>
      </c>
      <c r="L856">
        <f>IF(C856="","",INT(C856)&amp;"#"&amp;K856)</f>
        <v/>
      </c>
      <c r="M856">
        <f>IF(C856="","",YEAR(C856)&amp;"-"&amp;TEXT(MONTH(C856),"00"))</f>
        <v/>
      </c>
    </row>
    <row r="857">
      <c r="A857" s="83" t="n"/>
      <c r="C857" s="83" t="n"/>
      <c r="D857">
        <f>IF(C857="","",CHOOSE(WEEKDAY(C857,2),"pon","wt","śr","czw","pt","sob","ndz"))</f>
        <v/>
      </c>
      <c r="E857">
        <f>IF(C857="","",IF(K857=1,IFERROR(IF(INDEX('Dziennik'!$H$4:$H$1200,MATCH(C857,'Dziennik'!$A$4:$A$1200,0))="","(brak planu)",INDEX('Dziennik'!$H$4:$H$1200,MATCH(C857,'Dziennik'!$A$4:$A$1200,0))),"(dzień poza dziennikiem)"),IFERROR(INDEX($G$4:$G$1000,MATCH(INT(C857)&amp;"#"&amp;(K857-1),$L$4:$L$1000,0))&amp;"","")))</f>
        <v/>
      </c>
      <c r="F857" s="84">
        <f>IF(C857="","",IF(K857=1,IFERROR(INDEX('Dziennik'!$I$4:$I$1200,MATCH(C857,'Dziennik'!$A$4:$A$1200,0)),""),IFERROR(INDEX($H$4:$H$1000,MATCH(INT(C857)&amp;"#"&amp;(K857-1),$L$4:$L$1000,0)),"")))</f>
        <v/>
      </c>
      <c r="H857" s="84" t="n"/>
      <c r="K857">
        <f>IF(C857="","",COUNTIF($C$4:C857,C857))</f>
        <v/>
      </c>
      <c r="L857">
        <f>IF(C857="","",INT(C857)&amp;"#"&amp;K857)</f>
        <v/>
      </c>
      <c r="M857">
        <f>IF(C857="","",YEAR(C857)&amp;"-"&amp;TEXT(MONTH(C857),"00"))</f>
        <v/>
      </c>
    </row>
    <row r="858">
      <c r="A858" s="83" t="n"/>
      <c r="C858" s="83" t="n"/>
      <c r="D858">
        <f>IF(C858="","",CHOOSE(WEEKDAY(C858,2),"pon","wt","śr","czw","pt","sob","ndz"))</f>
        <v/>
      </c>
      <c r="E858">
        <f>IF(C858="","",IF(K858=1,IFERROR(IF(INDEX('Dziennik'!$H$4:$H$1200,MATCH(C858,'Dziennik'!$A$4:$A$1200,0))="","(brak planu)",INDEX('Dziennik'!$H$4:$H$1200,MATCH(C858,'Dziennik'!$A$4:$A$1200,0))),"(dzień poza dziennikiem)"),IFERROR(INDEX($G$4:$G$1000,MATCH(INT(C858)&amp;"#"&amp;(K858-1),$L$4:$L$1000,0))&amp;"","")))</f>
        <v/>
      </c>
      <c r="F858" s="84">
        <f>IF(C858="","",IF(K858=1,IFERROR(INDEX('Dziennik'!$I$4:$I$1200,MATCH(C858,'Dziennik'!$A$4:$A$1200,0)),""),IFERROR(INDEX($H$4:$H$1000,MATCH(INT(C858)&amp;"#"&amp;(K858-1),$L$4:$L$1000,0)),"")))</f>
        <v/>
      </c>
      <c r="H858" s="84" t="n"/>
      <c r="K858">
        <f>IF(C858="","",COUNTIF($C$4:C858,C858))</f>
        <v/>
      </c>
      <c r="L858">
        <f>IF(C858="","",INT(C858)&amp;"#"&amp;K858)</f>
        <v/>
      </c>
      <c r="M858">
        <f>IF(C858="","",YEAR(C858)&amp;"-"&amp;TEXT(MONTH(C858),"00"))</f>
        <v/>
      </c>
    </row>
    <row r="859">
      <c r="A859" s="83" t="n"/>
      <c r="C859" s="83" t="n"/>
      <c r="D859">
        <f>IF(C859="","",CHOOSE(WEEKDAY(C859,2),"pon","wt","śr","czw","pt","sob","ndz"))</f>
        <v/>
      </c>
      <c r="E859">
        <f>IF(C859="","",IF(K859=1,IFERROR(IF(INDEX('Dziennik'!$H$4:$H$1200,MATCH(C859,'Dziennik'!$A$4:$A$1200,0))="","(brak planu)",INDEX('Dziennik'!$H$4:$H$1200,MATCH(C859,'Dziennik'!$A$4:$A$1200,0))),"(dzień poza dziennikiem)"),IFERROR(INDEX($G$4:$G$1000,MATCH(INT(C859)&amp;"#"&amp;(K859-1),$L$4:$L$1000,0))&amp;"","")))</f>
        <v/>
      </c>
      <c r="F859" s="84">
        <f>IF(C859="","",IF(K859=1,IFERROR(INDEX('Dziennik'!$I$4:$I$1200,MATCH(C859,'Dziennik'!$A$4:$A$1200,0)),""),IFERROR(INDEX($H$4:$H$1000,MATCH(INT(C859)&amp;"#"&amp;(K859-1),$L$4:$L$1000,0)),"")))</f>
        <v/>
      </c>
      <c r="H859" s="84" t="n"/>
      <c r="K859">
        <f>IF(C859="","",COUNTIF($C$4:C859,C859))</f>
        <v/>
      </c>
      <c r="L859">
        <f>IF(C859="","",INT(C859)&amp;"#"&amp;K859)</f>
        <v/>
      </c>
      <c r="M859">
        <f>IF(C859="","",YEAR(C859)&amp;"-"&amp;TEXT(MONTH(C859),"00"))</f>
        <v/>
      </c>
    </row>
    <row r="860">
      <c r="A860" s="83" t="n"/>
      <c r="C860" s="83" t="n"/>
      <c r="D860">
        <f>IF(C860="","",CHOOSE(WEEKDAY(C860,2),"pon","wt","śr","czw","pt","sob","ndz"))</f>
        <v/>
      </c>
      <c r="E860">
        <f>IF(C860="","",IF(K860=1,IFERROR(IF(INDEX('Dziennik'!$H$4:$H$1200,MATCH(C860,'Dziennik'!$A$4:$A$1200,0))="","(brak planu)",INDEX('Dziennik'!$H$4:$H$1200,MATCH(C860,'Dziennik'!$A$4:$A$1200,0))),"(dzień poza dziennikiem)"),IFERROR(INDEX($G$4:$G$1000,MATCH(INT(C860)&amp;"#"&amp;(K860-1),$L$4:$L$1000,0))&amp;"","")))</f>
        <v/>
      </c>
      <c r="F860" s="84">
        <f>IF(C860="","",IF(K860=1,IFERROR(INDEX('Dziennik'!$I$4:$I$1200,MATCH(C860,'Dziennik'!$A$4:$A$1200,0)),""),IFERROR(INDEX($H$4:$H$1000,MATCH(INT(C860)&amp;"#"&amp;(K860-1),$L$4:$L$1000,0)),"")))</f>
        <v/>
      </c>
      <c r="H860" s="84" t="n"/>
      <c r="K860">
        <f>IF(C860="","",COUNTIF($C$4:C860,C860))</f>
        <v/>
      </c>
      <c r="L860">
        <f>IF(C860="","",INT(C860)&amp;"#"&amp;K860)</f>
        <v/>
      </c>
      <c r="M860">
        <f>IF(C860="","",YEAR(C860)&amp;"-"&amp;TEXT(MONTH(C860),"00"))</f>
        <v/>
      </c>
    </row>
    <row r="861">
      <c r="A861" s="83" t="n"/>
      <c r="C861" s="83" t="n"/>
      <c r="D861">
        <f>IF(C861="","",CHOOSE(WEEKDAY(C861,2),"pon","wt","śr","czw","pt","sob","ndz"))</f>
        <v/>
      </c>
      <c r="E861">
        <f>IF(C861="","",IF(K861=1,IFERROR(IF(INDEX('Dziennik'!$H$4:$H$1200,MATCH(C861,'Dziennik'!$A$4:$A$1200,0))="","(brak planu)",INDEX('Dziennik'!$H$4:$H$1200,MATCH(C861,'Dziennik'!$A$4:$A$1200,0))),"(dzień poza dziennikiem)"),IFERROR(INDEX($G$4:$G$1000,MATCH(INT(C861)&amp;"#"&amp;(K861-1),$L$4:$L$1000,0))&amp;"","")))</f>
        <v/>
      </c>
      <c r="F861" s="84">
        <f>IF(C861="","",IF(K861=1,IFERROR(INDEX('Dziennik'!$I$4:$I$1200,MATCH(C861,'Dziennik'!$A$4:$A$1200,0)),""),IFERROR(INDEX($H$4:$H$1000,MATCH(INT(C861)&amp;"#"&amp;(K861-1),$L$4:$L$1000,0)),"")))</f>
        <v/>
      </c>
      <c r="H861" s="84" t="n"/>
      <c r="K861">
        <f>IF(C861="","",COUNTIF($C$4:C861,C861))</f>
        <v/>
      </c>
      <c r="L861">
        <f>IF(C861="","",INT(C861)&amp;"#"&amp;K861)</f>
        <v/>
      </c>
      <c r="M861">
        <f>IF(C861="","",YEAR(C861)&amp;"-"&amp;TEXT(MONTH(C861),"00"))</f>
        <v/>
      </c>
    </row>
    <row r="862">
      <c r="A862" s="83" t="n"/>
      <c r="C862" s="83" t="n"/>
      <c r="D862">
        <f>IF(C862="","",CHOOSE(WEEKDAY(C862,2),"pon","wt","śr","czw","pt","sob","ndz"))</f>
        <v/>
      </c>
      <c r="E862">
        <f>IF(C862="","",IF(K862=1,IFERROR(IF(INDEX('Dziennik'!$H$4:$H$1200,MATCH(C862,'Dziennik'!$A$4:$A$1200,0))="","(brak planu)",INDEX('Dziennik'!$H$4:$H$1200,MATCH(C862,'Dziennik'!$A$4:$A$1200,0))),"(dzień poza dziennikiem)"),IFERROR(INDEX($G$4:$G$1000,MATCH(INT(C862)&amp;"#"&amp;(K862-1),$L$4:$L$1000,0))&amp;"","")))</f>
        <v/>
      </c>
      <c r="F862" s="84">
        <f>IF(C862="","",IF(K862=1,IFERROR(INDEX('Dziennik'!$I$4:$I$1200,MATCH(C862,'Dziennik'!$A$4:$A$1200,0)),""),IFERROR(INDEX($H$4:$H$1000,MATCH(INT(C862)&amp;"#"&amp;(K862-1),$L$4:$L$1000,0)),"")))</f>
        <v/>
      </c>
      <c r="H862" s="84" t="n"/>
      <c r="K862">
        <f>IF(C862="","",COUNTIF($C$4:C862,C862))</f>
        <v/>
      </c>
      <c r="L862">
        <f>IF(C862="","",INT(C862)&amp;"#"&amp;K862)</f>
        <v/>
      </c>
      <c r="M862">
        <f>IF(C862="","",YEAR(C862)&amp;"-"&amp;TEXT(MONTH(C862),"00"))</f>
        <v/>
      </c>
    </row>
    <row r="863">
      <c r="A863" s="83" t="n"/>
      <c r="C863" s="83" t="n"/>
      <c r="D863">
        <f>IF(C863="","",CHOOSE(WEEKDAY(C863,2),"pon","wt","śr","czw","pt","sob","ndz"))</f>
        <v/>
      </c>
      <c r="E863">
        <f>IF(C863="","",IF(K863=1,IFERROR(IF(INDEX('Dziennik'!$H$4:$H$1200,MATCH(C863,'Dziennik'!$A$4:$A$1200,0))="","(brak planu)",INDEX('Dziennik'!$H$4:$H$1200,MATCH(C863,'Dziennik'!$A$4:$A$1200,0))),"(dzień poza dziennikiem)"),IFERROR(INDEX($G$4:$G$1000,MATCH(INT(C863)&amp;"#"&amp;(K863-1),$L$4:$L$1000,0))&amp;"","")))</f>
        <v/>
      </c>
      <c r="F863" s="84">
        <f>IF(C863="","",IF(K863=1,IFERROR(INDEX('Dziennik'!$I$4:$I$1200,MATCH(C863,'Dziennik'!$A$4:$A$1200,0)),""),IFERROR(INDEX($H$4:$H$1000,MATCH(INT(C863)&amp;"#"&amp;(K863-1),$L$4:$L$1000,0)),"")))</f>
        <v/>
      </c>
      <c r="H863" s="84" t="n"/>
      <c r="K863">
        <f>IF(C863="","",COUNTIF($C$4:C863,C863))</f>
        <v/>
      </c>
      <c r="L863">
        <f>IF(C863="","",INT(C863)&amp;"#"&amp;K863)</f>
        <v/>
      </c>
      <c r="M863">
        <f>IF(C863="","",YEAR(C863)&amp;"-"&amp;TEXT(MONTH(C863),"00"))</f>
        <v/>
      </c>
    </row>
    <row r="864">
      <c r="A864" s="83" t="n"/>
      <c r="C864" s="83" t="n"/>
      <c r="D864">
        <f>IF(C864="","",CHOOSE(WEEKDAY(C864,2),"pon","wt","śr","czw","pt","sob","ndz"))</f>
        <v/>
      </c>
      <c r="E864">
        <f>IF(C864="","",IF(K864=1,IFERROR(IF(INDEX('Dziennik'!$H$4:$H$1200,MATCH(C864,'Dziennik'!$A$4:$A$1200,0))="","(brak planu)",INDEX('Dziennik'!$H$4:$H$1200,MATCH(C864,'Dziennik'!$A$4:$A$1200,0))),"(dzień poza dziennikiem)"),IFERROR(INDEX($G$4:$G$1000,MATCH(INT(C864)&amp;"#"&amp;(K864-1),$L$4:$L$1000,0))&amp;"","")))</f>
        <v/>
      </c>
      <c r="F864" s="84">
        <f>IF(C864="","",IF(K864=1,IFERROR(INDEX('Dziennik'!$I$4:$I$1200,MATCH(C864,'Dziennik'!$A$4:$A$1200,0)),""),IFERROR(INDEX($H$4:$H$1000,MATCH(INT(C864)&amp;"#"&amp;(K864-1),$L$4:$L$1000,0)),"")))</f>
        <v/>
      </c>
      <c r="H864" s="84" t="n"/>
      <c r="K864">
        <f>IF(C864="","",COUNTIF($C$4:C864,C864))</f>
        <v/>
      </c>
      <c r="L864">
        <f>IF(C864="","",INT(C864)&amp;"#"&amp;K864)</f>
        <v/>
      </c>
      <c r="M864">
        <f>IF(C864="","",YEAR(C864)&amp;"-"&amp;TEXT(MONTH(C864),"00"))</f>
        <v/>
      </c>
    </row>
    <row r="865">
      <c r="A865" s="83" t="n"/>
      <c r="C865" s="83" t="n"/>
      <c r="D865">
        <f>IF(C865="","",CHOOSE(WEEKDAY(C865,2),"pon","wt","śr","czw","pt","sob","ndz"))</f>
        <v/>
      </c>
      <c r="E865">
        <f>IF(C865="","",IF(K865=1,IFERROR(IF(INDEX('Dziennik'!$H$4:$H$1200,MATCH(C865,'Dziennik'!$A$4:$A$1200,0))="","(brak planu)",INDEX('Dziennik'!$H$4:$H$1200,MATCH(C865,'Dziennik'!$A$4:$A$1200,0))),"(dzień poza dziennikiem)"),IFERROR(INDEX($G$4:$G$1000,MATCH(INT(C865)&amp;"#"&amp;(K865-1),$L$4:$L$1000,0))&amp;"","")))</f>
        <v/>
      </c>
      <c r="F865" s="84">
        <f>IF(C865="","",IF(K865=1,IFERROR(INDEX('Dziennik'!$I$4:$I$1200,MATCH(C865,'Dziennik'!$A$4:$A$1200,0)),""),IFERROR(INDEX($H$4:$H$1000,MATCH(INT(C865)&amp;"#"&amp;(K865-1),$L$4:$L$1000,0)),"")))</f>
        <v/>
      </c>
      <c r="H865" s="84" t="n"/>
      <c r="K865">
        <f>IF(C865="","",COUNTIF($C$4:C865,C865))</f>
        <v/>
      </c>
      <c r="L865">
        <f>IF(C865="","",INT(C865)&amp;"#"&amp;K865)</f>
        <v/>
      </c>
      <c r="M865">
        <f>IF(C865="","",YEAR(C865)&amp;"-"&amp;TEXT(MONTH(C865),"00"))</f>
        <v/>
      </c>
    </row>
    <row r="866">
      <c r="A866" s="83" t="n"/>
      <c r="C866" s="83" t="n"/>
      <c r="D866">
        <f>IF(C866="","",CHOOSE(WEEKDAY(C866,2),"pon","wt","śr","czw","pt","sob","ndz"))</f>
        <v/>
      </c>
      <c r="E866">
        <f>IF(C866="","",IF(K866=1,IFERROR(IF(INDEX('Dziennik'!$H$4:$H$1200,MATCH(C866,'Dziennik'!$A$4:$A$1200,0))="","(brak planu)",INDEX('Dziennik'!$H$4:$H$1200,MATCH(C866,'Dziennik'!$A$4:$A$1200,0))),"(dzień poza dziennikiem)"),IFERROR(INDEX($G$4:$G$1000,MATCH(INT(C866)&amp;"#"&amp;(K866-1),$L$4:$L$1000,0))&amp;"","")))</f>
        <v/>
      </c>
      <c r="F866" s="84">
        <f>IF(C866="","",IF(K866=1,IFERROR(INDEX('Dziennik'!$I$4:$I$1200,MATCH(C866,'Dziennik'!$A$4:$A$1200,0)),""),IFERROR(INDEX($H$4:$H$1000,MATCH(INT(C866)&amp;"#"&amp;(K866-1),$L$4:$L$1000,0)),"")))</f>
        <v/>
      </c>
      <c r="H866" s="84" t="n"/>
      <c r="K866">
        <f>IF(C866="","",COUNTIF($C$4:C866,C866))</f>
        <v/>
      </c>
      <c r="L866">
        <f>IF(C866="","",INT(C866)&amp;"#"&amp;K866)</f>
        <v/>
      </c>
      <c r="M866">
        <f>IF(C866="","",YEAR(C866)&amp;"-"&amp;TEXT(MONTH(C866),"00"))</f>
        <v/>
      </c>
    </row>
    <row r="867">
      <c r="A867" s="83" t="n"/>
      <c r="C867" s="83" t="n"/>
      <c r="D867">
        <f>IF(C867="","",CHOOSE(WEEKDAY(C867,2),"pon","wt","śr","czw","pt","sob","ndz"))</f>
        <v/>
      </c>
      <c r="E867">
        <f>IF(C867="","",IF(K867=1,IFERROR(IF(INDEX('Dziennik'!$H$4:$H$1200,MATCH(C867,'Dziennik'!$A$4:$A$1200,0))="","(brak planu)",INDEX('Dziennik'!$H$4:$H$1200,MATCH(C867,'Dziennik'!$A$4:$A$1200,0))),"(dzień poza dziennikiem)"),IFERROR(INDEX($G$4:$G$1000,MATCH(INT(C867)&amp;"#"&amp;(K867-1),$L$4:$L$1000,0))&amp;"","")))</f>
        <v/>
      </c>
      <c r="F867" s="84">
        <f>IF(C867="","",IF(K867=1,IFERROR(INDEX('Dziennik'!$I$4:$I$1200,MATCH(C867,'Dziennik'!$A$4:$A$1200,0)),""),IFERROR(INDEX($H$4:$H$1000,MATCH(INT(C867)&amp;"#"&amp;(K867-1),$L$4:$L$1000,0)),"")))</f>
        <v/>
      </c>
      <c r="H867" s="84" t="n"/>
      <c r="K867">
        <f>IF(C867="","",COUNTIF($C$4:C867,C867))</f>
        <v/>
      </c>
      <c r="L867">
        <f>IF(C867="","",INT(C867)&amp;"#"&amp;K867)</f>
        <v/>
      </c>
      <c r="M867">
        <f>IF(C867="","",YEAR(C867)&amp;"-"&amp;TEXT(MONTH(C867),"00"))</f>
        <v/>
      </c>
    </row>
    <row r="868">
      <c r="A868" s="83" t="n"/>
      <c r="C868" s="83" t="n"/>
      <c r="D868">
        <f>IF(C868="","",CHOOSE(WEEKDAY(C868,2),"pon","wt","śr","czw","pt","sob","ndz"))</f>
        <v/>
      </c>
      <c r="E868">
        <f>IF(C868="","",IF(K868=1,IFERROR(IF(INDEX('Dziennik'!$H$4:$H$1200,MATCH(C868,'Dziennik'!$A$4:$A$1200,0))="","(brak planu)",INDEX('Dziennik'!$H$4:$H$1200,MATCH(C868,'Dziennik'!$A$4:$A$1200,0))),"(dzień poza dziennikiem)"),IFERROR(INDEX($G$4:$G$1000,MATCH(INT(C868)&amp;"#"&amp;(K868-1),$L$4:$L$1000,0))&amp;"","")))</f>
        <v/>
      </c>
      <c r="F868" s="84">
        <f>IF(C868="","",IF(K868=1,IFERROR(INDEX('Dziennik'!$I$4:$I$1200,MATCH(C868,'Dziennik'!$A$4:$A$1200,0)),""),IFERROR(INDEX($H$4:$H$1000,MATCH(INT(C868)&amp;"#"&amp;(K868-1),$L$4:$L$1000,0)),"")))</f>
        <v/>
      </c>
      <c r="H868" s="84" t="n"/>
      <c r="K868">
        <f>IF(C868="","",COUNTIF($C$4:C868,C868))</f>
        <v/>
      </c>
      <c r="L868">
        <f>IF(C868="","",INT(C868)&amp;"#"&amp;K868)</f>
        <v/>
      </c>
      <c r="M868">
        <f>IF(C868="","",YEAR(C868)&amp;"-"&amp;TEXT(MONTH(C868),"00"))</f>
        <v/>
      </c>
    </row>
    <row r="869">
      <c r="A869" s="83" t="n"/>
      <c r="C869" s="83" t="n"/>
      <c r="D869">
        <f>IF(C869="","",CHOOSE(WEEKDAY(C869,2),"pon","wt","śr","czw","pt","sob","ndz"))</f>
        <v/>
      </c>
      <c r="E869">
        <f>IF(C869="","",IF(K869=1,IFERROR(IF(INDEX('Dziennik'!$H$4:$H$1200,MATCH(C869,'Dziennik'!$A$4:$A$1200,0))="","(brak planu)",INDEX('Dziennik'!$H$4:$H$1200,MATCH(C869,'Dziennik'!$A$4:$A$1200,0))),"(dzień poza dziennikiem)"),IFERROR(INDEX($G$4:$G$1000,MATCH(INT(C869)&amp;"#"&amp;(K869-1),$L$4:$L$1000,0))&amp;"","")))</f>
        <v/>
      </c>
      <c r="F869" s="84">
        <f>IF(C869="","",IF(K869=1,IFERROR(INDEX('Dziennik'!$I$4:$I$1200,MATCH(C869,'Dziennik'!$A$4:$A$1200,0)),""),IFERROR(INDEX($H$4:$H$1000,MATCH(INT(C869)&amp;"#"&amp;(K869-1),$L$4:$L$1000,0)),"")))</f>
        <v/>
      </c>
      <c r="H869" s="84" t="n"/>
      <c r="K869">
        <f>IF(C869="","",COUNTIF($C$4:C869,C869))</f>
        <v/>
      </c>
      <c r="L869">
        <f>IF(C869="","",INT(C869)&amp;"#"&amp;K869)</f>
        <v/>
      </c>
      <c r="M869">
        <f>IF(C869="","",YEAR(C869)&amp;"-"&amp;TEXT(MONTH(C869),"00"))</f>
        <v/>
      </c>
    </row>
    <row r="870">
      <c r="A870" s="83" t="n"/>
      <c r="C870" s="83" t="n"/>
      <c r="D870">
        <f>IF(C870="","",CHOOSE(WEEKDAY(C870,2),"pon","wt","śr","czw","pt","sob","ndz"))</f>
        <v/>
      </c>
      <c r="E870">
        <f>IF(C870="","",IF(K870=1,IFERROR(IF(INDEX('Dziennik'!$H$4:$H$1200,MATCH(C870,'Dziennik'!$A$4:$A$1200,0))="","(brak planu)",INDEX('Dziennik'!$H$4:$H$1200,MATCH(C870,'Dziennik'!$A$4:$A$1200,0))),"(dzień poza dziennikiem)"),IFERROR(INDEX($G$4:$G$1000,MATCH(INT(C870)&amp;"#"&amp;(K870-1),$L$4:$L$1000,0))&amp;"","")))</f>
        <v/>
      </c>
      <c r="F870" s="84">
        <f>IF(C870="","",IF(K870=1,IFERROR(INDEX('Dziennik'!$I$4:$I$1200,MATCH(C870,'Dziennik'!$A$4:$A$1200,0)),""),IFERROR(INDEX($H$4:$H$1000,MATCH(INT(C870)&amp;"#"&amp;(K870-1),$L$4:$L$1000,0)),"")))</f>
        <v/>
      </c>
      <c r="H870" s="84" t="n"/>
      <c r="K870">
        <f>IF(C870="","",COUNTIF($C$4:C870,C870))</f>
        <v/>
      </c>
      <c r="L870">
        <f>IF(C870="","",INT(C870)&amp;"#"&amp;K870)</f>
        <v/>
      </c>
      <c r="M870">
        <f>IF(C870="","",YEAR(C870)&amp;"-"&amp;TEXT(MONTH(C870),"00"))</f>
        <v/>
      </c>
    </row>
    <row r="871">
      <c r="A871" s="83" t="n"/>
      <c r="C871" s="83" t="n"/>
      <c r="D871">
        <f>IF(C871="","",CHOOSE(WEEKDAY(C871,2),"pon","wt","śr","czw","pt","sob","ndz"))</f>
        <v/>
      </c>
      <c r="E871">
        <f>IF(C871="","",IF(K871=1,IFERROR(IF(INDEX('Dziennik'!$H$4:$H$1200,MATCH(C871,'Dziennik'!$A$4:$A$1200,0))="","(brak planu)",INDEX('Dziennik'!$H$4:$H$1200,MATCH(C871,'Dziennik'!$A$4:$A$1200,0))),"(dzień poza dziennikiem)"),IFERROR(INDEX($G$4:$G$1000,MATCH(INT(C871)&amp;"#"&amp;(K871-1),$L$4:$L$1000,0))&amp;"","")))</f>
        <v/>
      </c>
      <c r="F871" s="84">
        <f>IF(C871="","",IF(K871=1,IFERROR(INDEX('Dziennik'!$I$4:$I$1200,MATCH(C871,'Dziennik'!$A$4:$A$1200,0)),""),IFERROR(INDEX($H$4:$H$1000,MATCH(INT(C871)&amp;"#"&amp;(K871-1),$L$4:$L$1000,0)),"")))</f>
        <v/>
      </c>
      <c r="H871" s="84" t="n"/>
      <c r="K871">
        <f>IF(C871="","",COUNTIF($C$4:C871,C871))</f>
        <v/>
      </c>
      <c r="L871">
        <f>IF(C871="","",INT(C871)&amp;"#"&amp;K871)</f>
        <v/>
      </c>
      <c r="M871">
        <f>IF(C871="","",YEAR(C871)&amp;"-"&amp;TEXT(MONTH(C871),"00"))</f>
        <v/>
      </c>
    </row>
    <row r="872">
      <c r="A872" s="83" t="n"/>
      <c r="C872" s="83" t="n"/>
      <c r="D872">
        <f>IF(C872="","",CHOOSE(WEEKDAY(C872,2),"pon","wt","śr","czw","pt","sob","ndz"))</f>
        <v/>
      </c>
      <c r="E872">
        <f>IF(C872="","",IF(K872=1,IFERROR(IF(INDEX('Dziennik'!$H$4:$H$1200,MATCH(C872,'Dziennik'!$A$4:$A$1200,0))="","(brak planu)",INDEX('Dziennik'!$H$4:$H$1200,MATCH(C872,'Dziennik'!$A$4:$A$1200,0))),"(dzień poza dziennikiem)"),IFERROR(INDEX($G$4:$G$1000,MATCH(INT(C872)&amp;"#"&amp;(K872-1),$L$4:$L$1000,0))&amp;"","")))</f>
        <v/>
      </c>
      <c r="F872" s="84">
        <f>IF(C872="","",IF(K872=1,IFERROR(INDEX('Dziennik'!$I$4:$I$1200,MATCH(C872,'Dziennik'!$A$4:$A$1200,0)),""),IFERROR(INDEX($H$4:$H$1000,MATCH(INT(C872)&amp;"#"&amp;(K872-1),$L$4:$L$1000,0)),"")))</f>
        <v/>
      </c>
      <c r="H872" s="84" t="n"/>
      <c r="K872">
        <f>IF(C872="","",COUNTIF($C$4:C872,C872))</f>
        <v/>
      </c>
      <c r="L872">
        <f>IF(C872="","",INT(C872)&amp;"#"&amp;K872)</f>
        <v/>
      </c>
      <c r="M872">
        <f>IF(C872="","",YEAR(C872)&amp;"-"&amp;TEXT(MONTH(C872),"00"))</f>
        <v/>
      </c>
    </row>
    <row r="873">
      <c r="A873" s="83" t="n"/>
      <c r="C873" s="83" t="n"/>
      <c r="D873">
        <f>IF(C873="","",CHOOSE(WEEKDAY(C873,2),"pon","wt","śr","czw","pt","sob","ndz"))</f>
        <v/>
      </c>
      <c r="E873">
        <f>IF(C873="","",IF(K873=1,IFERROR(IF(INDEX('Dziennik'!$H$4:$H$1200,MATCH(C873,'Dziennik'!$A$4:$A$1200,0))="","(brak planu)",INDEX('Dziennik'!$H$4:$H$1200,MATCH(C873,'Dziennik'!$A$4:$A$1200,0))),"(dzień poza dziennikiem)"),IFERROR(INDEX($G$4:$G$1000,MATCH(INT(C873)&amp;"#"&amp;(K873-1),$L$4:$L$1000,0))&amp;"","")))</f>
        <v/>
      </c>
      <c r="F873" s="84">
        <f>IF(C873="","",IF(K873=1,IFERROR(INDEX('Dziennik'!$I$4:$I$1200,MATCH(C873,'Dziennik'!$A$4:$A$1200,0)),""),IFERROR(INDEX($H$4:$H$1000,MATCH(INT(C873)&amp;"#"&amp;(K873-1),$L$4:$L$1000,0)),"")))</f>
        <v/>
      </c>
      <c r="H873" s="84" t="n"/>
      <c r="K873">
        <f>IF(C873="","",COUNTIF($C$4:C873,C873))</f>
        <v/>
      </c>
      <c r="L873">
        <f>IF(C873="","",INT(C873)&amp;"#"&amp;K873)</f>
        <v/>
      </c>
      <c r="M873">
        <f>IF(C873="","",YEAR(C873)&amp;"-"&amp;TEXT(MONTH(C873),"00"))</f>
        <v/>
      </c>
    </row>
    <row r="874">
      <c r="A874" s="83" t="n"/>
      <c r="C874" s="83" t="n"/>
      <c r="D874">
        <f>IF(C874="","",CHOOSE(WEEKDAY(C874,2),"pon","wt","śr","czw","pt","sob","ndz"))</f>
        <v/>
      </c>
      <c r="E874">
        <f>IF(C874="","",IF(K874=1,IFERROR(IF(INDEX('Dziennik'!$H$4:$H$1200,MATCH(C874,'Dziennik'!$A$4:$A$1200,0))="","(brak planu)",INDEX('Dziennik'!$H$4:$H$1200,MATCH(C874,'Dziennik'!$A$4:$A$1200,0))),"(dzień poza dziennikiem)"),IFERROR(INDEX($G$4:$G$1000,MATCH(INT(C874)&amp;"#"&amp;(K874-1),$L$4:$L$1000,0))&amp;"","")))</f>
        <v/>
      </c>
      <c r="F874" s="84">
        <f>IF(C874="","",IF(K874=1,IFERROR(INDEX('Dziennik'!$I$4:$I$1200,MATCH(C874,'Dziennik'!$A$4:$A$1200,0)),""),IFERROR(INDEX($H$4:$H$1000,MATCH(INT(C874)&amp;"#"&amp;(K874-1),$L$4:$L$1000,0)),"")))</f>
        <v/>
      </c>
      <c r="H874" s="84" t="n"/>
      <c r="K874">
        <f>IF(C874="","",COUNTIF($C$4:C874,C874))</f>
        <v/>
      </c>
      <c r="L874">
        <f>IF(C874="","",INT(C874)&amp;"#"&amp;K874)</f>
        <v/>
      </c>
      <c r="M874">
        <f>IF(C874="","",YEAR(C874)&amp;"-"&amp;TEXT(MONTH(C874),"00"))</f>
        <v/>
      </c>
    </row>
    <row r="875">
      <c r="A875" s="83" t="n"/>
      <c r="C875" s="83" t="n"/>
      <c r="D875">
        <f>IF(C875="","",CHOOSE(WEEKDAY(C875,2),"pon","wt","śr","czw","pt","sob","ndz"))</f>
        <v/>
      </c>
      <c r="E875">
        <f>IF(C875="","",IF(K875=1,IFERROR(IF(INDEX('Dziennik'!$H$4:$H$1200,MATCH(C875,'Dziennik'!$A$4:$A$1200,0))="","(brak planu)",INDEX('Dziennik'!$H$4:$H$1200,MATCH(C875,'Dziennik'!$A$4:$A$1200,0))),"(dzień poza dziennikiem)"),IFERROR(INDEX($G$4:$G$1000,MATCH(INT(C875)&amp;"#"&amp;(K875-1),$L$4:$L$1000,0))&amp;"","")))</f>
        <v/>
      </c>
      <c r="F875" s="84">
        <f>IF(C875="","",IF(K875=1,IFERROR(INDEX('Dziennik'!$I$4:$I$1200,MATCH(C875,'Dziennik'!$A$4:$A$1200,0)),""),IFERROR(INDEX($H$4:$H$1000,MATCH(INT(C875)&amp;"#"&amp;(K875-1),$L$4:$L$1000,0)),"")))</f>
        <v/>
      </c>
      <c r="H875" s="84" t="n"/>
      <c r="K875">
        <f>IF(C875="","",COUNTIF($C$4:C875,C875))</f>
        <v/>
      </c>
      <c r="L875">
        <f>IF(C875="","",INT(C875)&amp;"#"&amp;K875)</f>
        <v/>
      </c>
      <c r="M875">
        <f>IF(C875="","",YEAR(C875)&amp;"-"&amp;TEXT(MONTH(C875),"00"))</f>
        <v/>
      </c>
    </row>
    <row r="876">
      <c r="A876" s="83" t="n"/>
      <c r="C876" s="83" t="n"/>
      <c r="D876">
        <f>IF(C876="","",CHOOSE(WEEKDAY(C876,2),"pon","wt","śr","czw","pt","sob","ndz"))</f>
        <v/>
      </c>
      <c r="E876">
        <f>IF(C876="","",IF(K876=1,IFERROR(IF(INDEX('Dziennik'!$H$4:$H$1200,MATCH(C876,'Dziennik'!$A$4:$A$1200,0))="","(brak planu)",INDEX('Dziennik'!$H$4:$H$1200,MATCH(C876,'Dziennik'!$A$4:$A$1200,0))),"(dzień poza dziennikiem)"),IFERROR(INDEX($G$4:$G$1000,MATCH(INT(C876)&amp;"#"&amp;(K876-1),$L$4:$L$1000,0))&amp;"","")))</f>
        <v/>
      </c>
      <c r="F876" s="84">
        <f>IF(C876="","",IF(K876=1,IFERROR(INDEX('Dziennik'!$I$4:$I$1200,MATCH(C876,'Dziennik'!$A$4:$A$1200,0)),""),IFERROR(INDEX($H$4:$H$1000,MATCH(INT(C876)&amp;"#"&amp;(K876-1),$L$4:$L$1000,0)),"")))</f>
        <v/>
      </c>
      <c r="H876" s="84" t="n"/>
      <c r="K876">
        <f>IF(C876="","",COUNTIF($C$4:C876,C876))</f>
        <v/>
      </c>
      <c r="L876">
        <f>IF(C876="","",INT(C876)&amp;"#"&amp;K876)</f>
        <v/>
      </c>
      <c r="M876">
        <f>IF(C876="","",YEAR(C876)&amp;"-"&amp;TEXT(MONTH(C876),"00"))</f>
        <v/>
      </c>
    </row>
    <row r="877">
      <c r="A877" s="83" t="n"/>
      <c r="C877" s="83" t="n"/>
      <c r="D877">
        <f>IF(C877="","",CHOOSE(WEEKDAY(C877,2),"pon","wt","śr","czw","pt","sob","ndz"))</f>
        <v/>
      </c>
      <c r="E877">
        <f>IF(C877="","",IF(K877=1,IFERROR(IF(INDEX('Dziennik'!$H$4:$H$1200,MATCH(C877,'Dziennik'!$A$4:$A$1200,0))="","(brak planu)",INDEX('Dziennik'!$H$4:$H$1200,MATCH(C877,'Dziennik'!$A$4:$A$1200,0))),"(dzień poza dziennikiem)"),IFERROR(INDEX($G$4:$G$1000,MATCH(INT(C877)&amp;"#"&amp;(K877-1),$L$4:$L$1000,0))&amp;"","")))</f>
        <v/>
      </c>
      <c r="F877" s="84">
        <f>IF(C877="","",IF(K877=1,IFERROR(INDEX('Dziennik'!$I$4:$I$1200,MATCH(C877,'Dziennik'!$A$4:$A$1200,0)),""),IFERROR(INDEX($H$4:$H$1000,MATCH(INT(C877)&amp;"#"&amp;(K877-1),$L$4:$L$1000,0)),"")))</f>
        <v/>
      </c>
      <c r="H877" s="84" t="n"/>
      <c r="K877">
        <f>IF(C877="","",COUNTIF($C$4:C877,C877))</f>
        <v/>
      </c>
      <c r="L877">
        <f>IF(C877="","",INT(C877)&amp;"#"&amp;K877)</f>
        <v/>
      </c>
      <c r="M877">
        <f>IF(C877="","",YEAR(C877)&amp;"-"&amp;TEXT(MONTH(C877),"00"))</f>
        <v/>
      </c>
    </row>
    <row r="878">
      <c r="A878" s="83" t="n"/>
      <c r="C878" s="83" t="n"/>
      <c r="D878">
        <f>IF(C878="","",CHOOSE(WEEKDAY(C878,2),"pon","wt","śr","czw","pt","sob","ndz"))</f>
        <v/>
      </c>
      <c r="E878">
        <f>IF(C878="","",IF(K878=1,IFERROR(IF(INDEX('Dziennik'!$H$4:$H$1200,MATCH(C878,'Dziennik'!$A$4:$A$1200,0))="","(brak planu)",INDEX('Dziennik'!$H$4:$H$1200,MATCH(C878,'Dziennik'!$A$4:$A$1200,0))),"(dzień poza dziennikiem)"),IFERROR(INDEX($G$4:$G$1000,MATCH(INT(C878)&amp;"#"&amp;(K878-1),$L$4:$L$1000,0))&amp;"","")))</f>
        <v/>
      </c>
      <c r="F878" s="84">
        <f>IF(C878="","",IF(K878=1,IFERROR(INDEX('Dziennik'!$I$4:$I$1200,MATCH(C878,'Dziennik'!$A$4:$A$1200,0)),""),IFERROR(INDEX($H$4:$H$1000,MATCH(INT(C878)&amp;"#"&amp;(K878-1),$L$4:$L$1000,0)),"")))</f>
        <v/>
      </c>
      <c r="H878" s="84" t="n"/>
      <c r="K878">
        <f>IF(C878="","",COUNTIF($C$4:C878,C878))</f>
        <v/>
      </c>
      <c r="L878">
        <f>IF(C878="","",INT(C878)&amp;"#"&amp;K878)</f>
        <v/>
      </c>
      <c r="M878">
        <f>IF(C878="","",YEAR(C878)&amp;"-"&amp;TEXT(MONTH(C878),"00"))</f>
        <v/>
      </c>
    </row>
    <row r="879">
      <c r="A879" s="83" t="n"/>
      <c r="C879" s="83" t="n"/>
      <c r="D879">
        <f>IF(C879="","",CHOOSE(WEEKDAY(C879,2),"pon","wt","śr","czw","pt","sob","ndz"))</f>
        <v/>
      </c>
      <c r="E879">
        <f>IF(C879="","",IF(K879=1,IFERROR(IF(INDEX('Dziennik'!$H$4:$H$1200,MATCH(C879,'Dziennik'!$A$4:$A$1200,0))="","(brak planu)",INDEX('Dziennik'!$H$4:$H$1200,MATCH(C879,'Dziennik'!$A$4:$A$1200,0))),"(dzień poza dziennikiem)"),IFERROR(INDEX($G$4:$G$1000,MATCH(INT(C879)&amp;"#"&amp;(K879-1),$L$4:$L$1000,0))&amp;"","")))</f>
        <v/>
      </c>
      <c r="F879" s="84">
        <f>IF(C879="","",IF(K879=1,IFERROR(INDEX('Dziennik'!$I$4:$I$1200,MATCH(C879,'Dziennik'!$A$4:$A$1200,0)),""),IFERROR(INDEX($H$4:$H$1000,MATCH(INT(C879)&amp;"#"&amp;(K879-1),$L$4:$L$1000,0)),"")))</f>
        <v/>
      </c>
      <c r="H879" s="84" t="n"/>
      <c r="K879">
        <f>IF(C879="","",COUNTIF($C$4:C879,C879))</f>
        <v/>
      </c>
      <c r="L879">
        <f>IF(C879="","",INT(C879)&amp;"#"&amp;K879)</f>
        <v/>
      </c>
      <c r="M879">
        <f>IF(C879="","",YEAR(C879)&amp;"-"&amp;TEXT(MONTH(C879),"00"))</f>
        <v/>
      </c>
    </row>
    <row r="880">
      <c r="A880" s="83" t="n"/>
      <c r="C880" s="83" t="n"/>
      <c r="D880">
        <f>IF(C880="","",CHOOSE(WEEKDAY(C880,2),"pon","wt","śr","czw","pt","sob","ndz"))</f>
        <v/>
      </c>
      <c r="E880">
        <f>IF(C880="","",IF(K880=1,IFERROR(IF(INDEX('Dziennik'!$H$4:$H$1200,MATCH(C880,'Dziennik'!$A$4:$A$1200,0))="","(brak planu)",INDEX('Dziennik'!$H$4:$H$1200,MATCH(C880,'Dziennik'!$A$4:$A$1200,0))),"(dzień poza dziennikiem)"),IFERROR(INDEX($G$4:$G$1000,MATCH(INT(C880)&amp;"#"&amp;(K880-1),$L$4:$L$1000,0))&amp;"","")))</f>
        <v/>
      </c>
      <c r="F880" s="84">
        <f>IF(C880="","",IF(K880=1,IFERROR(INDEX('Dziennik'!$I$4:$I$1200,MATCH(C880,'Dziennik'!$A$4:$A$1200,0)),""),IFERROR(INDEX($H$4:$H$1000,MATCH(INT(C880)&amp;"#"&amp;(K880-1),$L$4:$L$1000,0)),"")))</f>
        <v/>
      </c>
      <c r="H880" s="84" t="n"/>
      <c r="K880">
        <f>IF(C880="","",COUNTIF($C$4:C880,C880))</f>
        <v/>
      </c>
      <c r="L880">
        <f>IF(C880="","",INT(C880)&amp;"#"&amp;K880)</f>
        <v/>
      </c>
      <c r="M880">
        <f>IF(C880="","",YEAR(C880)&amp;"-"&amp;TEXT(MONTH(C880),"00"))</f>
        <v/>
      </c>
    </row>
    <row r="881">
      <c r="A881" s="83" t="n"/>
      <c r="C881" s="83" t="n"/>
      <c r="D881">
        <f>IF(C881="","",CHOOSE(WEEKDAY(C881,2),"pon","wt","śr","czw","pt","sob","ndz"))</f>
        <v/>
      </c>
      <c r="E881">
        <f>IF(C881="","",IF(K881=1,IFERROR(IF(INDEX('Dziennik'!$H$4:$H$1200,MATCH(C881,'Dziennik'!$A$4:$A$1200,0))="","(brak planu)",INDEX('Dziennik'!$H$4:$H$1200,MATCH(C881,'Dziennik'!$A$4:$A$1200,0))),"(dzień poza dziennikiem)"),IFERROR(INDEX($G$4:$G$1000,MATCH(INT(C881)&amp;"#"&amp;(K881-1),$L$4:$L$1000,0))&amp;"","")))</f>
        <v/>
      </c>
      <c r="F881" s="84">
        <f>IF(C881="","",IF(K881=1,IFERROR(INDEX('Dziennik'!$I$4:$I$1200,MATCH(C881,'Dziennik'!$A$4:$A$1200,0)),""),IFERROR(INDEX($H$4:$H$1000,MATCH(INT(C881)&amp;"#"&amp;(K881-1),$L$4:$L$1000,0)),"")))</f>
        <v/>
      </c>
      <c r="H881" s="84" t="n"/>
      <c r="K881">
        <f>IF(C881="","",COUNTIF($C$4:C881,C881))</f>
        <v/>
      </c>
      <c r="L881">
        <f>IF(C881="","",INT(C881)&amp;"#"&amp;K881)</f>
        <v/>
      </c>
      <c r="M881">
        <f>IF(C881="","",YEAR(C881)&amp;"-"&amp;TEXT(MONTH(C881),"00"))</f>
        <v/>
      </c>
    </row>
    <row r="882">
      <c r="A882" s="83" t="n"/>
      <c r="C882" s="83" t="n"/>
      <c r="D882">
        <f>IF(C882="","",CHOOSE(WEEKDAY(C882,2),"pon","wt","śr","czw","pt","sob","ndz"))</f>
        <v/>
      </c>
      <c r="E882">
        <f>IF(C882="","",IF(K882=1,IFERROR(IF(INDEX('Dziennik'!$H$4:$H$1200,MATCH(C882,'Dziennik'!$A$4:$A$1200,0))="","(brak planu)",INDEX('Dziennik'!$H$4:$H$1200,MATCH(C882,'Dziennik'!$A$4:$A$1200,0))),"(dzień poza dziennikiem)"),IFERROR(INDEX($G$4:$G$1000,MATCH(INT(C882)&amp;"#"&amp;(K882-1),$L$4:$L$1000,0))&amp;"","")))</f>
        <v/>
      </c>
      <c r="F882" s="84">
        <f>IF(C882="","",IF(K882=1,IFERROR(INDEX('Dziennik'!$I$4:$I$1200,MATCH(C882,'Dziennik'!$A$4:$A$1200,0)),""),IFERROR(INDEX($H$4:$H$1000,MATCH(INT(C882)&amp;"#"&amp;(K882-1),$L$4:$L$1000,0)),"")))</f>
        <v/>
      </c>
      <c r="H882" s="84" t="n"/>
      <c r="K882">
        <f>IF(C882="","",COUNTIF($C$4:C882,C882))</f>
        <v/>
      </c>
      <c r="L882">
        <f>IF(C882="","",INT(C882)&amp;"#"&amp;K882)</f>
        <v/>
      </c>
      <c r="M882">
        <f>IF(C882="","",YEAR(C882)&amp;"-"&amp;TEXT(MONTH(C882),"00"))</f>
        <v/>
      </c>
    </row>
    <row r="883">
      <c r="A883" s="83" t="n"/>
      <c r="C883" s="83" t="n"/>
      <c r="D883">
        <f>IF(C883="","",CHOOSE(WEEKDAY(C883,2),"pon","wt","śr","czw","pt","sob","ndz"))</f>
        <v/>
      </c>
      <c r="E883">
        <f>IF(C883="","",IF(K883=1,IFERROR(IF(INDEX('Dziennik'!$H$4:$H$1200,MATCH(C883,'Dziennik'!$A$4:$A$1200,0))="","(brak planu)",INDEX('Dziennik'!$H$4:$H$1200,MATCH(C883,'Dziennik'!$A$4:$A$1200,0))),"(dzień poza dziennikiem)"),IFERROR(INDEX($G$4:$G$1000,MATCH(INT(C883)&amp;"#"&amp;(K883-1),$L$4:$L$1000,0))&amp;"","")))</f>
        <v/>
      </c>
      <c r="F883" s="84">
        <f>IF(C883="","",IF(K883=1,IFERROR(INDEX('Dziennik'!$I$4:$I$1200,MATCH(C883,'Dziennik'!$A$4:$A$1200,0)),""),IFERROR(INDEX($H$4:$H$1000,MATCH(INT(C883)&amp;"#"&amp;(K883-1),$L$4:$L$1000,0)),"")))</f>
        <v/>
      </c>
      <c r="H883" s="84" t="n"/>
      <c r="K883">
        <f>IF(C883="","",COUNTIF($C$4:C883,C883))</f>
        <v/>
      </c>
      <c r="L883">
        <f>IF(C883="","",INT(C883)&amp;"#"&amp;K883)</f>
        <v/>
      </c>
      <c r="M883">
        <f>IF(C883="","",YEAR(C883)&amp;"-"&amp;TEXT(MONTH(C883),"00"))</f>
        <v/>
      </c>
    </row>
    <row r="884">
      <c r="A884" s="83" t="n"/>
      <c r="C884" s="83" t="n"/>
      <c r="D884">
        <f>IF(C884="","",CHOOSE(WEEKDAY(C884,2),"pon","wt","śr","czw","pt","sob","ndz"))</f>
        <v/>
      </c>
      <c r="E884">
        <f>IF(C884="","",IF(K884=1,IFERROR(IF(INDEX('Dziennik'!$H$4:$H$1200,MATCH(C884,'Dziennik'!$A$4:$A$1200,0))="","(brak planu)",INDEX('Dziennik'!$H$4:$H$1200,MATCH(C884,'Dziennik'!$A$4:$A$1200,0))),"(dzień poza dziennikiem)"),IFERROR(INDEX($G$4:$G$1000,MATCH(INT(C884)&amp;"#"&amp;(K884-1),$L$4:$L$1000,0))&amp;"","")))</f>
        <v/>
      </c>
      <c r="F884" s="84">
        <f>IF(C884="","",IF(K884=1,IFERROR(INDEX('Dziennik'!$I$4:$I$1200,MATCH(C884,'Dziennik'!$A$4:$A$1200,0)),""),IFERROR(INDEX($H$4:$H$1000,MATCH(INT(C884)&amp;"#"&amp;(K884-1),$L$4:$L$1000,0)),"")))</f>
        <v/>
      </c>
      <c r="H884" s="84" t="n"/>
      <c r="K884">
        <f>IF(C884="","",COUNTIF($C$4:C884,C884))</f>
        <v/>
      </c>
      <c r="L884">
        <f>IF(C884="","",INT(C884)&amp;"#"&amp;K884)</f>
        <v/>
      </c>
      <c r="M884">
        <f>IF(C884="","",YEAR(C884)&amp;"-"&amp;TEXT(MONTH(C884),"00"))</f>
        <v/>
      </c>
    </row>
    <row r="885">
      <c r="A885" s="83" t="n"/>
      <c r="C885" s="83" t="n"/>
      <c r="D885">
        <f>IF(C885="","",CHOOSE(WEEKDAY(C885,2),"pon","wt","śr","czw","pt","sob","ndz"))</f>
        <v/>
      </c>
      <c r="E885">
        <f>IF(C885="","",IF(K885=1,IFERROR(IF(INDEX('Dziennik'!$H$4:$H$1200,MATCH(C885,'Dziennik'!$A$4:$A$1200,0))="","(brak planu)",INDEX('Dziennik'!$H$4:$H$1200,MATCH(C885,'Dziennik'!$A$4:$A$1200,0))),"(dzień poza dziennikiem)"),IFERROR(INDEX($G$4:$G$1000,MATCH(INT(C885)&amp;"#"&amp;(K885-1),$L$4:$L$1000,0))&amp;"","")))</f>
        <v/>
      </c>
      <c r="F885" s="84">
        <f>IF(C885="","",IF(K885=1,IFERROR(INDEX('Dziennik'!$I$4:$I$1200,MATCH(C885,'Dziennik'!$A$4:$A$1200,0)),""),IFERROR(INDEX($H$4:$H$1000,MATCH(INT(C885)&amp;"#"&amp;(K885-1),$L$4:$L$1000,0)),"")))</f>
        <v/>
      </c>
      <c r="H885" s="84" t="n"/>
      <c r="K885">
        <f>IF(C885="","",COUNTIF($C$4:C885,C885))</f>
        <v/>
      </c>
      <c r="L885">
        <f>IF(C885="","",INT(C885)&amp;"#"&amp;K885)</f>
        <v/>
      </c>
      <c r="M885">
        <f>IF(C885="","",YEAR(C885)&amp;"-"&amp;TEXT(MONTH(C885),"00"))</f>
        <v/>
      </c>
    </row>
    <row r="886">
      <c r="A886" s="83" t="n"/>
      <c r="C886" s="83" t="n"/>
      <c r="D886">
        <f>IF(C886="","",CHOOSE(WEEKDAY(C886,2),"pon","wt","śr","czw","pt","sob","ndz"))</f>
        <v/>
      </c>
      <c r="E886">
        <f>IF(C886="","",IF(K886=1,IFERROR(IF(INDEX('Dziennik'!$H$4:$H$1200,MATCH(C886,'Dziennik'!$A$4:$A$1200,0))="","(brak planu)",INDEX('Dziennik'!$H$4:$H$1200,MATCH(C886,'Dziennik'!$A$4:$A$1200,0))),"(dzień poza dziennikiem)"),IFERROR(INDEX($G$4:$G$1000,MATCH(INT(C886)&amp;"#"&amp;(K886-1),$L$4:$L$1000,0))&amp;"","")))</f>
        <v/>
      </c>
      <c r="F886" s="84">
        <f>IF(C886="","",IF(K886=1,IFERROR(INDEX('Dziennik'!$I$4:$I$1200,MATCH(C886,'Dziennik'!$A$4:$A$1200,0)),""),IFERROR(INDEX($H$4:$H$1000,MATCH(INT(C886)&amp;"#"&amp;(K886-1),$L$4:$L$1000,0)),"")))</f>
        <v/>
      </c>
      <c r="H886" s="84" t="n"/>
      <c r="K886">
        <f>IF(C886="","",COUNTIF($C$4:C886,C886))</f>
        <v/>
      </c>
      <c r="L886">
        <f>IF(C886="","",INT(C886)&amp;"#"&amp;K886)</f>
        <v/>
      </c>
      <c r="M886">
        <f>IF(C886="","",YEAR(C886)&amp;"-"&amp;TEXT(MONTH(C886),"00"))</f>
        <v/>
      </c>
    </row>
    <row r="887">
      <c r="A887" s="83" t="n"/>
      <c r="C887" s="83" t="n"/>
      <c r="D887">
        <f>IF(C887="","",CHOOSE(WEEKDAY(C887,2),"pon","wt","śr","czw","pt","sob","ndz"))</f>
        <v/>
      </c>
      <c r="E887">
        <f>IF(C887="","",IF(K887=1,IFERROR(IF(INDEX('Dziennik'!$H$4:$H$1200,MATCH(C887,'Dziennik'!$A$4:$A$1200,0))="","(brak planu)",INDEX('Dziennik'!$H$4:$H$1200,MATCH(C887,'Dziennik'!$A$4:$A$1200,0))),"(dzień poza dziennikiem)"),IFERROR(INDEX($G$4:$G$1000,MATCH(INT(C887)&amp;"#"&amp;(K887-1),$L$4:$L$1000,0))&amp;"","")))</f>
        <v/>
      </c>
      <c r="F887" s="84">
        <f>IF(C887="","",IF(K887=1,IFERROR(INDEX('Dziennik'!$I$4:$I$1200,MATCH(C887,'Dziennik'!$A$4:$A$1200,0)),""),IFERROR(INDEX($H$4:$H$1000,MATCH(INT(C887)&amp;"#"&amp;(K887-1),$L$4:$L$1000,0)),"")))</f>
        <v/>
      </c>
      <c r="H887" s="84" t="n"/>
      <c r="K887">
        <f>IF(C887="","",COUNTIF($C$4:C887,C887))</f>
        <v/>
      </c>
      <c r="L887">
        <f>IF(C887="","",INT(C887)&amp;"#"&amp;K887)</f>
        <v/>
      </c>
      <c r="M887">
        <f>IF(C887="","",YEAR(C887)&amp;"-"&amp;TEXT(MONTH(C887),"00"))</f>
        <v/>
      </c>
    </row>
    <row r="888">
      <c r="A888" s="83" t="n"/>
      <c r="C888" s="83" t="n"/>
      <c r="D888">
        <f>IF(C888="","",CHOOSE(WEEKDAY(C888,2),"pon","wt","śr","czw","pt","sob","ndz"))</f>
        <v/>
      </c>
      <c r="E888">
        <f>IF(C888="","",IF(K888=1,IFERROR(IF(INDEX('Dziennik'!$H$4:$H$1200,MATCH(C888,'Dziennik'!$A$4:$A$1200,0))="","(brak planu)",INDEX('Dziennik'!$H$4:$H$1200,MATCH(C888,'Dziennik'!$A$4:$A$1200,0))),"(dzień poza dziennikiem)"),IFERROR(INDEX($G$4:$G$1000,MATCH(INT(C888)&amp;"#"&amp;(K888-1),$L$4:$L$1000,0))&amp;"","")))</f>
        <v/>
      </c>
      <c r="F888" s="84">
        <f>IF(C888="","",IF(K888=1,IFERROR(INDEX('Dziennik'!$I$4:$I$1200,MATCH(C888,'Dziennik'!$A$4:$A$1200,0)),""),IFERROR(INDEX($H$4:$H$1000,MATCH(INT(C888)&amp;"#"&amp;(K888-1),$L$4:$L$1000,0)),"")))</f>
        <v/>
      </c>
      <c r="H888" s="84" t="n"/>
      <c r="K888">
        <f>IF(C888="","",COUNTIF($C$4:C888,C888))</f>
        <v/>
      </c>
      <c r="L888">
        <f>IF(C888="","",INT(C888)&amp;"#"&amp;K888)</f>
        <v/>
      </c>
      <c r="M888">
        <f>IF(C888="","",YEAR(C888)&amp;"-"&amp;TEXT(MONTH(C888),"00"))</f>
        <v/>
      </c>
    </row>
    <row r="889">
      <c r="A889" s="83" t="n"/>
      <c r="C889" s="83" t="n"/>
      <c r="D889">
        <f>IF(C889="","",CHOOSE(WEEKDAY(C889,2),"pon","wt","śr","czw","pt","sob","ndz"))</f>
        <v/>
      </c>
      <c r="E889">
        <f>IF(C889="","",IF(K889=1,IFERROR(IF(INDEX('Dziennik'!$H$4:$H$1200,MATCH(C889,'Dziennik'!$A$4:$A$1200,0))="","(brak planu)",INDEX('Dziennik'!$H$4:$H$1200,MATCH(C889,'Dziennik'!$A$4:$A$1200,0))),"(dzień poza dziennikiem)"),IFERROR(INDEX($G$4:$G$1000,MATCH(INT(C889)&amp;"#"&amp;(K889-1),$L$4:$L$1000,0))&amp;"","")))</f>
        <v/>
      </c>
      <c r="F889" s="84">
        <f>IF(C889="","",IF(K889=1,IFERROR(INDEX('Dziennik'!$I$4:$I$1200,MATCH(C889,'Dziennik'!$A$4:$A$1200,0)),""),IFERROR(INDEX($H$4:$H$1000,MATCH(INT(C889)&amp;"#"&amp;(K889-1),$L$4:$L$1000,0)),"")))</f>
        <v/>
      </c>
      <c r="H889" s="84" t="n"/>
      <c r="K889">
        <f>IF(C889="","",COUNTIF($C$4:C889,C889))</f>
        <v/>
      </c>
      <c r="L889">
        <f>IF(C889="","",INT(C889)&amp;"#"&amp;K889)</f>
        <v/>
      </c>
      <c r="M889">
        <f>IF(C889="","",YEAR(C889)&amp;"-"&amp;TEXT(MONTH(C889),"00"))</f>
        <v/>
      </c>
    </row>
    <row r="890">
      <c r="A890" s="83" t="n"/>
      <c r="C890" s="83" t="n"/>
      <c r="D890">
        <f>IF(C890="","",CHOOSE(WEEKDAY(C890,2),"pon","wt","śr","czw","pt","sob","ndz"))</f>
        <v/>
      </c>
      <c r="E890">
        <f>IF(C890="","",IF(K890=1,IFERROR(IF(INDEX('Dziennik'!$H$4:$H$1200,MATCH(C890,'Dziennik'!$A$4:$A$1200,0))="","(brak planu)",INDEX('Dziennik'!$H$4:$H$1200,MATCH(C890,'Dziennik'!$A$4:$A$1200,0))),"(dzień poza dziennikiem)"),IFERROR(INDEX($G$4:$G$1000,MATCH(INT(C890)&amp;"#"&amp;(K890-1),$L$4:$L$1000,0))&amp;"","")))</f>
        <v/>
      </c>
      <c r="F890" s="84">
        <f>IF(C890="","",IF(K890=1,IFERROR(INDEX('Dziennik'!$I$4:$I$1200,MATCH(C890,'Dziennik'!$A$4:$A$1200,0)),""),IFERROR(INDEX($H$4:$H$1000,MATCH(INT(C890)&amp;"#"&amp;(K890-1),$L$4:$L$1000,0)),"")))</f>
        <v/>
      </c>
      <c r="H890" s="84" t="n"/>
      <c r="K890">
        <f>IF(C890="","",COUNTIF($C$4:C890,C890))</f>
        <v/>
      </c>
      <c r="L890">
        <f>IF(C890="","",INT(C890)&amp;"#"&amp;K890)</f>
        <v/>
      </c>
      <c r="M890">
        <f>IF(C890="","",YEAR(C890)&amp;"-"&amp;TEXT(MONTH(C890),"00"))</f>
        <v/>
      </c>
    </row>
    <row r="891">
      <c r="A891" s="83" t="n"/>
      <c r="C891" s="83" t="n"/>
      <c r="D891">
        <f>IF(C891="","",CHOOSE(WEEKDAY(C891,2),"pon","wt","śr","czw","pt","sob","ndz"))</f>
        <v/>
      </c>
      <c r="E891">
        <f>IF(C891="","",IF(K891=1,IFERROR(IF(INDEX('Dziennik'!$H$4:$H$1200,MATCH(C891,'Dziennik'!$A$4:$A$1200,0))="","(brak planu)",INDEX('Dziennik'!$H$4:$H$1200,MATCH(C891,'Dziennik'!$A$4:$A$1200,0))),"(dzień poza dziennikiem)"),IFERROR(INDEX($G$4:$G$1000,MATCH(INT(C891)&amp;"#"&amp;(K891-1),$L$4:$L$1000,0))&amp;"","")))</f>
        <v/>
      </c>
      <c r="F891" s="84">
        <f>IF(C891="","",IF(K891=1,IFERROR(INDEX('Dziennik'!$I$4:$I$1200,MATCH(C891,'Dziennik'!$A$4:$A$1200,0)),""),IFERROR(INDEX($H$4:$H$1000,MATCH(INT(C891)&amp;"#"&amp;(K891-1),$L$4:$L$1000,0)),"")))</f>
        <v/>
      </c>
      <c r="H891" s="84" t="n"/>
      <c r="K891">
        <f>IF(C891="","",COUNTIF($C$4:C891,C891))</f>
        <v/>
      </c>
      <c r="L891">
        <f>IF(C891="","",INT(C891)&amp;"#"&amp;K891)</f>
        <v/>
      </c>
      <c r="M891">
        <f>IF(C891="","",YEAR(C891)&amp;"-"&amp;TEXT(MONTH(C891),"00"))</f>
        <v/>
      </c>
    </row>
    <row r="892">
      <c r="A892" s="83" t="n"/>
      <c r="C892" s="83" t="n"/>
      <c r="D892">
        <f>IF(C892="","",CHOOSE(WEEKDAY(C892,2),"pon","wt","śr","czw","pt","sob","ndz"))</f>
        <v/>
      </c>
      <c r="E892">
        <f>IF(C892="","",IF(K892=1,IFERROR(IF(INDEX('Dziennik'!$H$4:$H$1200,MATCH(C892,'Dziennik'!$A$4:$A$1200,0))="","(brak planu)",INDEX('Dziennik'!$H$4:$H$1200,MATCH(C892,'Dziennik'!$A$4:$A$1200,0))),"(dzień poza dziennikiem)"),IFERROR(INDEX($G$4:$G$1000,MATCH(INT(C892)&amp;"#"&amp;(K892-1),$L$4:$L$1000,0))&amp;"","")))</f>
        <v/>
      </c>
      <c r="F892" s="84">
        <f>IF(C892="","",IF(K892=1,IFERROR(INDEX('Dziennik'!$I$4:$I$1200,MATCH(C892,'Dziennik'!$A$4:$A$1200,0)),""),IFERROR(INDEX($H$4:$H$1000,MATCH(INT(C892)&amp;"#"&amp;(K892-1),$L$4:$L$1000,0)),"")))</f>
        <v/>
      </c>
      <c r="H892" s="84" t="n"/>
      <c r="K892">
        <f>IF(C892="","",COUNTIF($C$4:C892,C892))</f>
        <v/>
      </c>
      <c r="L892">
        <f>IF(C892="","",INT(C892)&amp;"#"&amp;K892)</f>
        <v/>
      </c>
      <c r="M892">
        <f>IF(C892="","",YEAR(C892)&amp;"-"&amp;TEXT(MONTH(C892),"00"))</f>
        <v/>
      </c>
    </row>
    <row r="893">
      <c r="A893" s="83" t="n"/>
      <c r="C893" s="83" t="n"/>
      <c r="D893">
        <f>IF(C893="","",CHOOSE(WEEKDAY(C893,2),"pon","wt","śr","czw","pt","sob","ndz"))</f>
        <v/>
      </c>
      <c r="E893">
        <f>IF(C893="","",IF(K893=1,IFERROR(IF(INDEX('Dziennik'!$H$4:$H$1200,MATCH(C893,'Dziennik'!$A$4:$A$1200,0))="","(brak planu)",INDEX('Dziennik'!$H$4:$H$1200,MATCH(C893,'Dziennik'!$A$4:$A$1200,0))),"(dzień poza dziennikiem)"),IFERROR(INDEX($G$4:$G$1000,MATCH(INT(C893)&amp;"#"&amp;(K893-1),$L$4:$L$1000,0))&amp;"","")))</f>
        <v/>
      </c>
      <c r="F893" s="84">
        <f>IF(C893="","",IF(K893=1,IFERROR(INDEX('Dziennik'!$I$4:$I$1200,MATCH(C893,'Dziennik'!$A$4:$A$1200,0)),""),IFERROR(INDEX($H$4:$H$1000,MATCH(INT(C893)&amp;"#"&amp;(K893-1),$L$4:$L$1000,0)),"")))</f>
        <v/>
      </c>
      <c r="H893" s="84" t="n"/>
      <c r="K893">
        <f>IF(C893="","",COUNTIF($C$4:C893,C893))</f>
        <v/>
      </c>
      <c r="L893">
        <f>IF(C893="","",INT(C893)&amp;"#"&amp;K893)</f>
        <v/>
      </c>
      <c r="M893">
        <f>IF(C893="","",YEAR(C893)&amp;"-"&amp;TEXT(MONTH(C893),"00"))</f>
        <v/>
      </c>
    </row>
    <row r="894">
      <c r="A894" s="83" t="n"/>
      <c r="C894" s="83" t="n"/>
      <c r="D894">
        <f>IF(C894="","",CHOOSE(WEEKDAY(C894,2),"pon","wt","śr","czw","pt","sob","ndz"))</f>
        <v/>
      </c>
      <c r="E894">
        <f>IF(C894="","",IF(K894=1,IFERROR(IF(INDEX('Dziennik'!$H$4:$H$1200,MATCH(C894,'Dziennik'!$A$4:$A$1200,0))="","(brak planu)",INDEX('Dziennik'!$H$4:$H$1200,MATCH(C894,'Dziennik'!$A$4:$A$1200,0))),"(dzień poza dziennikiem)"),IFERROR(INDEX($G$4:$G$1000,MATCH(INT(C894)&amp;"#"&amp;(K894-1),$L$4:$L$1000,0))&amp;"","")))</f>
        <v/>
      </c>
      <c r="F894" s="84">
        <f>IF(C894="","",IF(K894=1,IFERROR(INDEX('Dziennik'!$I$4:$I$1200,MATCH(C894,'Dziennik'!$A$4:$A$1200,0)),""),IFERROR(INDEX($H$4:$H$1000,MATCH(INT(C894)&amp;"#"&amp;(K894-1),$L$4:$L$1000,0)),"")))</f>
        <v/>
      </c>
      <c r="H894" s="84" t="n"/>
      <c r="K894">
        <f>IF(C894="","",COUNTIF($C$4:C894,C894))</f>
        <v/>
      </c>
      <c r="L894">
        <f>IF(C894="","",INT(C894)&amp;"#"&amp;K894)</f>
        <v/>
      </c>
      <c r="M894">
        <f>IF(C894="","",YEAR(C894)&amp;"-"&amp;TEXT(MONTH(C894),"00"))</f>
        <v/>
      </c>
    </row>
    <row r="895">
      <c r="A895" s="83" t="n"/>
      <c r="C895" s="83" t="n"/>
      <c r="D895">
        <f>IF(C895="","",CHOOSE(WEEKDAY(C895,2),"pon","wt","śr","czw","pt","sob","ndz"))</f>
        <v/>
      </c>
      <c r="E895">
        <f>IF(C895="","",IF(K895=1,IFERROR(IF(INDEX('Dziennik'!$H$4:$H$1200,MATCH(C895,'Dziennik'!$A$4:$A$1200,0))="","(brak planu)",INDEX('Dziennik'!$H$4:$H$1200,MATCH(C895,'Dziennik'!$A$4:$A$1200,0))),"(dzień poza dziennikiem)"),IFERROR(INDEX($G$4:$G$1000,MATCH(INT(C895)&amp;"#"&amp;(K895-1),$L$4:$L$1000,0))&amp;"","")))</f>
        <v/>
      </c>
      <c r="F895" s="84">
        <f>IF(C895="","",IF(K895=1,IFERROR(INDEX('Dziennik'!$I$4:$I$1200,MATCH(C895,'Dziennik'!$A$4:$A$1200,0)),""),IFERROR(INDEX($H$4:$H$1000,MATCH(INT(C895)&amp;"#"&amp;(K895-1),$L$4:$L$1000,0)),"")))</f>
        <v/>
      </c>
      <c r="H895" s="84" t="n"/>
      <c r="K895">
        <f>IF(C895="","",COUNTIF($C$4:C895,C895))</f>
        <v/>
      </c>
      <c r="L895">
        <f>IF(C895="","",INT(C895)&amp;"#"&amp;K895)</f>
        <v/>
      </c>
      <c r="M895">
        <f>IF(C895="","",YEAR(C895)&amp;"-"&amp;TEXT(MONTH(C895),"00"))</f>
        <v/>
      </c>
    </row>
    <row r="896">
      <c r="A896" s="83" t="n"/>
      <c r="C896" s="83" t="n"/>
      <c r="D896">
        <f>IF(C896="","",CHOOSE(WEEKDAY(C896,2),"pon","wt","śr","czw","pt","sob","ndz"))</f>
        <v/>
      </c>
      <c r="E896">
        <f>IF(C896="","",IF(K896=1,IFERROR(IF(INDEX('Dziennik'!$H$4:$H$1200,MATCH(C896,'Dziennik'!$A$4:$A$1200,0))="","(brak planu)",INDEX('Dziennik'!$H$4:$H$1200,MATCH(C896,'Dziennik'!$A$4:$A$1200,0))),"(dzień poza dziennikiem)"),IFERROR(INDEX($G$4:$G$1000,MATCH(INT(C896)&amp;"#"&amp;(K896-1),$L$4:$L$1000,0))&amp;"","")))</f>
        <v/>
      </c>
      <c r="F896" s="84">
        <f>IF(C896="","",IF(K896=1,IFERROR(INDEX('Dziennik'!$I$4:$I$1200,MATCH(C896,'Dziennik'!$A$4:$A$1200,0)),""),IFERROR(INDEX($H$4:$H$1000,MATCH(INT(C896)&amp;"#"&amp;(K896-1),$L$4:$L$1000,0)),"")))</f>
        <v/>
      </c>
      <c r="H896" s="84" t="n"/>
      <c r="K896">
        <f>IF(C896="","",COUNTIF($C$4:C896,C896))</f>
        <v/>
      </c>
      <c r="L896">
        <f>IF(C896="","",INT(C896)&amp;"#"&amp;K896)</f>
        <v/>
      </c>
      <c r="M896">
        <f>IF(C896="","",YEAR(C896)&amp;"-"&amp;TEXT(MONTH(C896),"00"))</f>
        <v/>
      </c>
    </row>
    <row r="897">
      <c r="A897" s="83" t="n"/>
      <c r="C897" s="83" t="n"/>
      <c r="D897">
        <f>IF(C897="","",CHOOSE(WEEKDAY(C897,2),"pon","wt","śr","czw","pt","sob","ndz"))</f>
        <v/>
      </c>
      <c r="E897">
        <f>IF(C897="","",IF(K897=1,IFERROR(IF(INDEX('Dziennik'!$H$4:$H$1200,MATCH(C897,'Dziennik'!$A$4:$A$1200,0))="","(brak planu)",INDEX('Dziennik'!$H$4:$H$1200,MATCH(C897,'Dziennik'!$A$4:$A$1200,0))),"(dzień poza dziennikiem)"),IFERROR(INDEX($G$4:$G$1000,MATCH(INT(C897)&amp;"#"&amp;(K897-1),$L$4:$L$1000,0))&amp;"","")))</f>
        <v/>
      </c>
      <c r="F897" s="84">
        <f>IF(C897="","",IF(K897=1,IFERROR(INDEX('Dziennik'!$I$4:$I$1200,MATCH(C897,'Dziennik'!$A$4:$A$1200,0)),""),IFERROR(INDEX($H$4:$H$1000,MATCH(INT(C897)&amp;"#"&amp;(K897-1),$L$4:$L$1000,0)),"")))</f>
        <v/>
      </c>
      <c r="H897" s="84" t="n"/>
      <c r="K897">
        <f>IF(C897="","",COUNTIF($C$4:C897,C897))</f>
        <v/>
      </c>
      <c r="L897">
        <f>IF(C897="","",INT(C897)&amp;"#"&amp;K897)</f>
        <v/>
      </c>
      <c r="M897">
        <f>IF(C897="","",YEAR(C897)&amp;"-"&amp;TEXT(MONTH(C897),"00"))</f>
        <v/>
      </c>
    </row>
    <row r="898">
      <c r="A898" s="83" t="n"/>
      <c r="C898" s="83" t="n"/>
      <c r="D898">
        <f>IF(C898="","",CHOOSE(WEEKDAY(C898,2),"pon","wt","śr","czw","pt","sob","ndz"))</f>
        <v/>
      </c>
      <c r="E898">
        <f>IF(C898="","",IF(K898=1,IFERROR(IF(INDEX('Dziennik'!$H$4:$H$1200,MATCH(C898,'Dziennik'!$A$4:$A$1200,0))="","(brak planu)",INDEX('Dziennik'!$H$4:$H$1200,MATCH(C898,'Dziennik'!$A$4:$A$1200,0))),"(dzień poza dziennikiem)"),IFERROR(INDEX($G$4:$G$1000,MATCH(INT(C898)&amp;"#"&amp;(K898-1),$L$4:$L$1000,0))&amp;"","")))</f>
        <v/>
      </c>
      <c r="F898" s="84">
        <f>IF(C898="","",IF(K898=1,IFERROR(INDEX('Dziennik'!$I$4:$I$1200,MATCH(C898,'Dziennik'!$A$4:$A$1200,0)),""),IFERROR(INDEX($H$4:$H$1000,MATCH(INT(C898)&amp;"#"&amp;(K898-1),$L$4:$L$1000,0)),"")))</f>
        <v/>
      </c>
      <c r="H898" s="84" t="n"/>
      <c r="K898">
        <f>IF(C898="","",COUNTIF($C$4:C898,C898))</f>
        <v/>
      </c>
      <c r="L898">
        <f>IF(C898="","",INT(C898)&amp;"#"&amp;K898)</f>
        <v/>
      </c>
      <c r="M898">
        <f>IF(C898="","",YEAR(C898)&amp;"-"&amp;TEXT(MONTH(C898),"00"))</f>
        <v/>
      </c>
    </row>
    <row r="899">
      <c r="A899" s="83" t="n"/>
      <c r="C899" s="83" t="n"/>
      <c r="D899">
        <f>IF(C899="","",CHOOSE(WEEKDAY(C899,2),"pon","wt","śr","czw","pt","sob","ndz"))</f>
        <v/>
      </c>
      <c r="E899">
        <f>IF(C899="","",IF(K899=1,IFERROR(IF(INDEX('Dziennik'!$H$4:$H$1200,MATCH(C899,'Dziennik'!$A$4:$A$1200,0))="","(brak planu)",INDEX('Dziennik'!$H$4:$H$1200,MATCH(C899,'Dziennik'!$A$4:$A$1200,0))),"(dzień poza dziennikiem)"),IFERROR(INDEX($G$4:$G$1000,MATCH(INT(C899)&amp;"#"&amp;(K899-1),$L$4:$L$1000,0))&amp;"","")))</f>
        <v/>
      </c>
      <c r="F899" s="84">
        <f>IF(C899="","",IF(K899=1,IFERROR(INDEX('Dziennik'!$I$4:$I$1200,MATCH(C899,'Dziennik'!$A$4:$A$1200,0)),""),IFERROR(INDEX($H$4:$H$1000,MATCH(INT(C899)&amp;"#"&amp;(K899-1),$L$4:$L$1000,0)),"")))</f>
        <v/>
      </c>
      <c r="H899" s="84" t="n"/>
      <c r="K899">
        <f>IF(C899="","",COUNTIF($C$4:C899,C899))</f>
        <v/>
      </c>
      <c r="L899">
        <f>IF(C899="","",INT(C899)&amp;"#"&amp;K899)</f>
        <v/>
      </c>
      <c r="M899">
        <f>IF(C899="","",YEAR(C899)&amp;"-"&amp;TEXT(MONTH(C899),"00"))</f>
        <v/>
      </c>
    </row>
    <row r="900">
      <c r="A900" s="83" t="n"/>
      <c r="C900" s="83" t="n"/>
      <c r="D900">
        <f>IF(C900="","",CHOOSE(WEEKDAY(C900,2),"pon","wt","śr","czw","pt","sob","ndz"))</f>
        <v/>
      </c>
      <c r="E900">
        <f>IF(C900="","",IF(K900=1,IFERROR(IF(INDEX('Dziennik'!$H$4:$H$1200,MATCH(C900,'Dziennik'!$A$4:$A$1200,0))="","(brak planu)",INDEX('Dziennik'!$H$4:$H$1200,MATCH(C900,'Dziennik'!$A$4:$A$1200,0))),"(dzień poza dziennikiem)"),IFERROR(INDEX($G$4:$G$1000,MATCH(INT(C900)&amp;"#"&amp;(K900-1),$L$4:$L$1000,0))&amp;"","")))</f>
        <v/>
      </c>
      <c r="F900" s="84">
        <f>IF(C900="","",IF(K900=1,IFERROR(INDEX('Dziennik'!$I$4:$I$1200,MATCH(C900,'Dziennik'!$A$4:$A$1200,0)),""),IFERROR(INDEX($H$4:$H$1000,MATCH(INT(C900)&amp;"#"&amp;(K900-1),$L$4:$L$1000,0)),"")))</f>
        <v/>
      </c>
      <c r="H900" s="84" t="n"/>
      <c r="K900">
        <f>IF(C900="","",COUNTIF($C$4:C900,C900))</f>
        <v/>
      </c>
      <c r="L900">
        <f>IF(C900="","",INT(C900)&amp;"#"&amp;K900)</f>
        <v/>
      </c>
      <c r="M900">
        <f>IF(C900="","",YEAR(C900)&amp;"-"&amp;TEXT(MONTH(C900),"00"))</f>
        <v/>
      </c>
    </row>
    <row r="901">
      <c r="A901" s="83" t="n"/>
      <c r="C901" s="83" t="n"/>
      <c r="D901">
        <f>IF(C901="","",CHOOSE(WEEKDAY(C901,2),"pon","wt","śr","czw","pt","sob","ndz"))</f>
        <v/>
      </c>
      <c r="E901">
        <f>IF(C901="","",IF(K901=1,IFERROR(IF(INDEX('Dziennik'!$H$4:$H$1200,MATCH(C901,'Dziennik'!$A$4:$A$1200,0))="","(brak planu)",INDEX('Dziennik'!$H$4:$H$1200,MATCH(C901,'Dziennik'!$A$4:$A$1200,0))),"(dzień poza dziennikiem)"),IFERROR(INDEX($G$4:$G$1000,MATCH(INT(C901)&amp;"#"&amp;(K901-1),$L$4:$L$1000,0))&amp;"","")))</f>
        <v/>
      </c>
      <c r="F901" s="84">
        <f>IF(C901="","",IF(K901=1,IFERROR(INDEX('Dziennik'!$I$4:$I$1200,MATCH(C901,'Dziennik'!$A$4:$A$1200,0)),""),IFERROR(INDEX($H$4:$H$1000,MATCH(INT(C901)&amp;"#"&amp;(K901-1),$L$4:$L$1000,0)),"")))</f>
        <v/>
      </c>
      <c r="H901" s="84" t="n"/>
      <c r="K901">
        <f>IF(C901="","",COUNTIF($C$4:C901,C901))</f>
        <v/>
      </c>
      <c r="L901">
        <f>IF(C901="","",INT(C901)&amp;"#"&amp;K901)</f>
        <v/>
      </c>
      <c r="M901">
        <f>IF(C901="","",YEAR(C901)&amp;"-"&amp;TEXT(MONTH(C901),"00"))</f>
        <v/>
      </c>
    </row>
    <row r="902">
      <c r="A902" s="83" t="n"/>
      <c r="C902" s="83" t="n"/>
      <c r="D902">
        <f>IF(C902="","",CHOOSE(WEEKDAY(C902,2),"pon","wt","śr","czw","pt","sob","ndz"))</f>
        <v/>
      </c>
      <c r="E902">
        <f>IF(C902="","",IF(K902=1,IFERROR(IF(INDEX('Dziennik'!$H$4:$H$1200,MATCH(C902,'Dziennik'!$A$4:$A$1200,0))="","(brak planu)",INDEX('Dziennik'!$H$4:$H$1200,MATCH(C902,'Dziennik'!$A$4:$A$1200,0))),"(dzień poza dziennikiem)"),IFERROR(INDEX($G$4:$G$1000,MATCH(INT(C902)&amp;"#"&amp;(K902-1),$L$4:$L$1000,0))&amp;"","")))</f>
        <v/>
      </c>
      <c r="F902" s="84">
        <f>IF(C902="","",IF(K902=1,IFERROR(INDEX('Dziennik'!$I$4:$I$1200,MATCH(C902,'Dziennik'!$A$4:$A$1200,0)),""),IFERROR(INDEX($H$4:$H$1000,MATCH(INT(C902)&amp;"#"&amp;(K902-1),$L$4:$L$1000,0)),"")))</f>
        <v/>
      </c>
      <c r="H902" s="84" t="n"/>
      <c r="K902">
        <f>IF(C902="","",COUNTIF($C$4:C902,C902))</f>
        <v/>
      </c>
      <c r="L902">
        <f>IF(C902="","",INT(C902)&amp;"#"&amp;K902)</f>
        <v/>
      </c>
      <c r="M902">
        <f>IF(C902="","",YEAR(C902)&amp;"-"&amp;TEXT(MONTH(C902),"00"))</f>
        <v/>
      </c>
    </row>
    <row r="903">
      <c r="A903" s="83" t="n"/>
      <c r="C903" s="83" t="n"/>
      <c r="D903">
        <f>IF(C903="","",CHOOSE(WEEKDAY(C903,2),"pon","wt","śr","czw","pt","sob","ndz"))</f>
        <v/>
      </c>
      <c r="E903">
        <f>IF(C903="","",IF(K903=1,IFERROR(IF(INDEX('Dziennik'!$H$4:$H$1200,MATCH(C903,'Dziennik'!$A$4:$A$1200,0))="","(brak planu)",INDEX('Dziennik'!$H$4:$H$1200,MATCH(C903,'Dziennik'!$A$4:$A$1200,0))),"(dzień poza dziennikiem)"),IFERROR(INDEX($G$4:$G$1000,MATCH(INT(C903)&amp;"#"&amp;(K903-1),$L$4:$L$1000,0))&amp;"","")))</f>
        <v/>
      </c>
      <c r="F903" s="84">
        <f>IF(C903="","",IF(K903=1,IFERROR(INDEX('Dziennik'!$I$4:$I$1200,MATCH(C903,'Dziennik'!$A$4:$A$1200,0)),""),IFERROR(INDEX($H$4:$H$1000,MATCH(INT(C903)&amp;"#"&amp;(K903-1),$L$4:$L$1000,0)),"")))</f>
        <v/>
      </c>
      <c r="H903" s="84" t="n"/>
      <c r="K903">
        <f>IF(C903="","",COUNTIF($C$4:C903,C903))</f>
        <v/>
      </c>
      <c r="L903">
        <f>IF(C903="","",INT(C903)&amp;"#"&amp;K903)</f>
        <v/>
      </c>
      <c r="M903">
        <f>IF(C903="","",YEAR(C903)&amp;"-"&amp;TEXT(MONTH(C903),"00"))</f>
        <v/>
      </c>
    </row>
    <row r="904">
      <c r="A904" s="83" t="n"/>
      <c r="C904" s="83" t="n"/>
      <c r="D904">
        <f>IF(C904="","",CHOOSE(WEEKDAY(C904,2),"pon","wt","śr","czw","pt","sob","ndz"))</f>
        <v/>
      </c>
      <c r="E904">
        <f>IF(C904="","",IF(K904=1,IFERROR(IF(INDEX('Dziennik'!$H$4:$H$1200,MATCH(C904,'Dziennik'!$A$4:$A$1200,0))="","(brak planu)",INDEX('Dziennik'!$H$4:$H$1200,MATCH(C904,'Dziennik'!$A$4:$A$1200,0))),"(dzień poza dziennikiem)"),IFERROR(INDEX($G$4:$G$1000,MATCH(INT(C904)&amp;"#"&amp;(K904-1),$L$4:$L$1000,0))&amp;"","")))</f>
        <v/>
      </c>
      <c r="F904" s="84">
        <f>IF(C904="","",IF(K904=1,IFERROR(INDEX('Dziennik'!$I$4:$I$1200,MATCH(C904,'Dziennik'!$A$4:$A$1200,0)),""),IFERROR(INDEX($H$4:$H$1000,MATCH(INT(C904)&amp;"#"&amp;(K904-1),$L$4:$L$1000,0)),"")))</f>
        <v/>
      </c>
      <c r="H904" s="84" t="n"/>
      <c r="K904">
        <f>IF(C904="","",COUNTIF($C$4:C904,C904))</f>
        <v/>
      </c>
      <c r="L904">
        <f>IF(C904="","",INT(C904)&amp;"#"&amp;K904)</f>
        <v/>
      </c>
      <c r="M904">
        <f>IF(C904="","",YEAR(C904)&amp;"-"&amp;TEXT(MONTH(C904),"00"))</f>
        <v/>
      </c>
    </row>
    <row r="905">
      <c r="A905" s="83" t="n"/>
      <c r="C905" s="83" t="n"/>
      <c r="D905">
        <f>IF(C905="","",CHOOSE(WEEKDAY(C905,2),"pon","wt","śr","czw","pt","sob","ndz"))</f>
        <v/>
      </c>
      <c r="E905">
        <f>IF(C905="","",IF(K905=1,IFERROR(IF(INDEX('Dziennik'!$H$4:$H$1200,MATCH(C905,'Dziennik'!$A$4:$A$1200,0))="","(brak planu)",INDEX('Dziennik'!$H$4:$H$1200,MATCH(C905,'Dziennik'!$A$4:$A$1200,0))),"(dzień poza dziennikiem)"),IFERROR(INDEX($G$4:$G$1000,MATCH(INT(C905)&amp;"#"&amp;(K905-1),$L$4:$L$1000,0))&amp;"","")))</f>
        <v/>
      </c>
      <c r="F905" s="84">
        <f>IF(C905="","",IF(K905=1,IFERROR(INDEX('Dziennik'!$I$4:$I$1200,MATCH(C905,'Dziennik'!$A$4:$A$1200,0)),""),IFERROR(INDEX($H$4:$H$1000,MATCH(INT(C905)&amp;"#"&amp;(K905-1),$L$4:$L$1000,0)),"")))</f>
        <v/>
      </c>
      <c r="H905" s="84" t="n"/>
      <c r="K905">
        <f>IF(C905="","",COUNTIF($C$4:C905,C905))</f>
        <v/>
      </c>
      <c r="L905">
        <f>IF(C905="","",INT(C905)&amp;"#"&amp;K905)</f>
        <v/>
      </c>
      <c r="M905">
        <f>IF(C905="","",YEAR(C905)&amp;"-"&amp;TEXT(MONTH(C905),"00"))</f>
        <v/>
      </c>
    </row>
    <row r="906">
      <c r="A906" s="83" t="n"/>
      <c r="C906" s="83" t="n"/>
      <c r="D906">
        <f>IF(C906="","",CHOOSE(WEEKDAY(C906,2),"pon","wt","śr","czw","pt","sob","ndz"))</f>
        <v/>
      </c>
      <c r="E906">
        <f>IF(C906="","",IF(K906=1,IFERROR(IF(INDEX('Dziennik'!$H$4:$H$1200,MATCH(C906,'Dziennik'!$A$4:$A$1200,0))="","(brak planu)",INDEX('Dziennik'!$H$4:$H$1200,MATCH(C906,'Dziennik'!$A$4:$A$1200,0))),"(dzień poza dziennikiem)"),IFERROR(INDEX($G$4:$G$1000,MATCH(INT(C906)&amp;"#"&amp;(K906-1),$L$4:$L$1000,0))&amp;"","")))</f>
        <v/>
      </c>
      <c r="F906" s="84">
        <f>IF(C906="","",IF(K906=1,IFERROR(INDEX('Dziennik'!$I$4:$I$1200,MATCH(C906,'Dziennik'!$A$4:$A$1200,0)),""),IFERROR(INDEX($H$4:$H$1000,MATCH(INT(C906)&amp;"#"&amp;(K906-1),$L$4:$L$1000,0)),"")))</f>
        <v/>
      </c>
      <c r="H906" s="84" t="n"/>
      <c r="K906">
        <f>IF(C906="","",COUNTIF($C$4:C906,C906))</f>
        <v/>
      </c>
      <c r="L906">
        <f>IF(C906="","",INT(C906)&amp;"#"&amp;K906)</f>
        <v/>
      </c>
      <c r="M906">
        <f>IF(C906="","",YEAR(C906)&amp;"-"&amp;TEXT(MONTH(C906),"00"))</f>
        <v/>
      </c>
    </row>
    <row r="907">
      <c r="A907" s="83" t="n"/>
      <c r="C907" s="83" t="n"/>
      <c r="D907">
        <f>IF(C907="","",CHOOSE(WEEKDAY(C907,2),"pon","wt","śr","czw","pt","sob","ndz"))</f>
        <v/>
      </c>
      <c r="E907">
        <f>IF(C907="","",IF(K907=1,IFERROR(IF(INDEX('Dziennik'!$H$4:$H$1200,MATCH(C907,'Dziennik'!$A$4:$A$1200,0))="","(brak planu)",INDEX('Dziennik'!$H$4:$H$1200,MATCH(C907,'Dziennik'!$A$4:$A$1200,0))),"(dzień poza dziennikiem)"),IFERROR(INDEX($G$4:$G$1000,MATCH(INT(C907)&amp;"#"&amp;(K907-1),$L$4:$L$1000,0))&amp;"","")))</f>
        <v/>
      </c>
      <c r="F907" s="84">
        <f>IF(C907="","",IF(K907=1,IFERROR(INDEX('Dziennik'!$I$4:$I$1200,MATCH(C907,'Dziennik'!$A$4:$A$1200,0)),""),IFERROR(INDEX($H$4:$H$1000,MATCH(INT(C907)&amp;"#"&amp;(K907-1),$L$4:$L$1000,0)),"")))</f>
        <v/>
      </c>
      <c r="H907" s="84" t="n"/>
      <c r="K907">
        <f>IF(C907="","",COUNTIF($C$4:C907,C907))</f>
        <v/>
      </c>
      <c r="L907">
        <f>IF(C907="","",INT(C907)&amp;"#"&amp;K907)</f>
        <v/>
      </c>
      <c r="M907">
        <f>IF(C907="","",YEAR(C907)&amp;"-"&amp;TEXT(MONTH(C907),"00"))</f>
        <v/>
      </c>
    </row>
    <row r="908">
      <c r="A908" s="83" t="n"/>
      <c r="C908" s="83" t="n"/>
      <c r="D908">
        <f>IF(C908="","",CHOOSE(WEEKDAY(C908,2),"pon","wt","śr","czw","pt","sob","ndz"))</f>
        <v/>
      </c>
      <c r="E908">
        <f>IF(C908="","",IF(K908=1,IFERROR(IF(INDEX('Dziennik'!$H$4:$H$1200,MATCH(C908,'Dziennik'!$A$4:$A$1200,0))="","(brak planu)",INDEX('Dziennik'!$H$4:$H$1200,MATCH(C908,'Dziennik'!$A$4:$A$1200,0))),"(dzień poza dziennikiem)"),IFERROR(INDEX($G$4:$G$1000,MATCH(INT(C908)&amp;"#"&amp;(K908-1),$L$4:$L$1000,0))&amp;"","")))</f>
        <v/>
      </c>
      <c r="F908" s="84">
        <f>IF(C908="","",IF(K908=1,IFERROR(INDEX('Dziennik'!$I$4:$I$1200,MATCH(C908,'Dziennik'!$A$4:$A$1200,0)),""),IFERROR(INDEX($H$4:$H$1000,MATCH(INT(C908)&amp;"#"&amp;(K908-1),$L$4:$L$1000,0)),"")))</f>
        <v/>
      </c>
      <c r="H908" s="84" t="n"/>
      <c r="K908">
        <f>IF(C908="","",COUNTIF($C$4:C908,C908))</f>
        <v/>
      </c>
      <c r="L908">
        <f>IF(C908="","",INT(C908)&amp;"#"&amp;K908)</f>
        <v/>
      </c>
      <c r="M908">
        <f>IF(C908="","",YEAR(C908)&amp;"-"&amp;TEXT(MONTH(C908),"00"))</f>
        <v/>
      </c>
    </row>
    <row r="909">
      <c r="A909" s="83" t="n"/>
      <c r="C909" s="83" t="n"/>
      <c r="D909">
        <f>IF(C909="","",CHOOSE(WEEKDAY(C909,2),"pon","wt","śr","czw","pt","sob","ndz"))</f>
        <v/>
      </c>
      <c r="E909">
        <f>IF(C909="","",IF(K909=1,IFERROR(IF(INDEX('Dziennik'!$H$4:$H$1200,MATCH(C909,'Dziennik'!$A$4:$A$1200,0))="","(brak planu)",INDEX('Dziennik'!$H$4:$H$1200,MATCH(C909,'Dziennik'!$A$4:$A$1200,0))),"(dzień poza dziennikiem)"),IFERROR(INDEX($G$4:$G$1000,MATCH(INT(C909)&amp;"#"&amp;(K909-1),$L$4:$L$1000,0))&amp;"","")))</f>
        <v/>
      </c>
      <c r="F909" s="84">
        <f>IF(C909="","",IF(K909=1,IFERROR(INDEX('Dziennik'!$I$4:$I$1200,MATCH(C909,'Dziennik'!$A$4:$A$1200,0)),""),IFERROR(INDEX($H$4:$H$1000,MATCH(INT(C909)&amp;"#"&amp;(K909-1),$L$4:$L$1000,0)),"")))</f>
        <v/>
      </c>
      <c r="H909" s="84" t="n"/>
      <c r="K909">
        <f>IF(C909="","",COUNTIF($C$4:C909,C909))</f>
        <v/>
      </c>
      <c r="L909">
        <f>IF(C909="","",INT(C909)&amp;"#"&amp;K909)</f>
        <v/>
      </c>
      <c r="M909">
        <f>IF(C909="","",YEAR(C909)&amp;"-"&amp;TEXT(MONTH(C909),"00"))</f>
        <v/>
      </c>
    </row>
    <row r="910">
      <c r="A910" s="83" t="n"/>
      <c r="C910" s="83" t="n"/>
      <c r="D910">
        <f>IF(C910="","",CHOOSE(WEEKDAY(C910,2),"pon","wt","śr","czw","pt","sob","ndz"))</f>
        <v/>
      </c>
      <c r="E910">
        <f>IF(C910="","",IF(K910=1,IFERROR(IF(INDEX('Dziennik'!$H$4:$H$1200,MATCH(C910,'Dziennik'!$A$4:$A$1200,0))="","(brak planu)",INDEX('Dziennik'!$H$4:$H$1200,MATCH(C910,'Dziennik'!$A$4:$A$1200,0))),"(dzień poza dziennikiem)"),IFERROR(INDEX($G$4:$G$1000,MATCH(INT(C910)&amp;"#"&amp;(K910-1),$L$4:$L$1000,0))&amp;"","")))</f>
        <v/>
      </c>
      <c r="F910" s="84">
        <f>IF(C910="","",IF(K910=1,IFERROR(INDEX('Dziennik'!$I$4:$I$1200,MATCH(C910,'Dziennik'!$A$4:$A$1200,0)),""),IFERROR(INDEX($H$4:$H$1000,MATCH(INT(C910)&amp;"#"&amp;(K910-1),$L$4:$L$1000,0)),"")))</f>
        <v/>
      </c>
      <c r="H910" s="84" t="n"/>
      <c r="K910">
        <f>IF(C910="","",COUNTIF($C$4:C910,C910))</f>
        <v/>
      </c>
      <c r="L910">
        <f>IF(C910="","",INT(C910)&amp;"#"&amp;K910)</f>
        <v/>
      </c>
      <c r="M910">
        <f>IF(C910="","",YEAR(C910)&amp;"-"&amp;TEXT(MONTH(C910),"00"))</f>
        <v/>
      </c>
    </row>
    <row r="911">
      <c r="A911" s="83" t="n"/>
      <c r="C911" s="83" t="n"/>
      <c r="D911">
        <f>IF(C911="","",CHOOSE(WEEKDAY(C911,2),"pon","wt","śr","czw","pt","sob","ndz"))</f>
        <v/>
      </c>
      <c r="E911">
        <f>IF(C911="","",IF(K911=1,IFERROR(IF(INDEX('Dziennik'!$H$4:$H$1200,MATCH(C911,'Dziennik'!$A$4:$A$1200,0))="","(brak planu)",INDEX('Dziennik'!$H$4:$H$1200,MATCH(C911,'Dziennik'!$A$4:$A$1200,0))),"(dzień poza dziennikiem)"),IFERROR(INDEX($G$4:$G$1000,MATCH(INT(C911)&amp;"#"&amp;(K911-1),$L$4:$L$1000,0))&amp;"","")))</f>
        <v/>
      </c>
      <c r="F911" s="84">
        <f>IF(C911="","",IF(K911=1,IFERROR(INDEX('Dziennik'!$I$4:$I$1200,MATCH(C911,'Dziennik'!$A$4:$A$1200,0)),""),IFERROR(INDEX($H$4:$H$1000,MATCH(INT(C911)&amp;"#"&amp;(K911-1),$L$4:$L$1000,0)),"")))</f>
        <v/>
      </c>
      <c r="H911" s="84" t="n"/>
      <c r="K911">
        <f>IF(C911="","",COUNTIF($C$4:C911,C911))</f>
        <v/>
      </c>
      <c r="L911">
        <f>IF(C911="","",INT(C911)&amp;"#"&amp;K911)</f>
        <v/>
      </c>
      <c r="M911">
        <f>IF(C911="","",YEAR(C911)&amp;"-"&amp;TEXT(MONTH(C911),"00"))</f>
        <v/>
      </c>
    </row>
    <row r="912">
      <c r="A912" s="83" t="n"/>
      <c r="C912" s="83" t="n"/>
      <c r="D912">
        <f>IF(C912="","",CHOOSE(WEEKDAY(C912,2),"pon","wt","śr","czw","pt","sob","ndz"))</f>
        <v/>
      </c>
      <c r="E912">
        <f>IF(C912="","",IF(K912=1,IFERROR(IF(INDEX('Dziennik'!$H$4:$H$1200,MATCH(C912,'Dziennik'!$A$4:$A$1200,0))="","(brak planu)",INDEX('Dziennik'!$H$4:$H$1200,MATCH(C912,'Dziennik'!$A$4:$A$1200,0))),"(dzień poza dziennikiem)"),IFERROR(INDEX($G$4:$G$1000,MATCH(INT(C912)&amp;"#"&amp;(K912-1),$L$4:$L$1000,0))&amp;"","")))</f>
        <v/>
      </c>
      <c r="F912" s="84">
        <f>IF(C912="","",IF(K912=1,IFERROR(INDEX('Dziennik'!$I$4:$I$1200,MATCH(C912,'Dziennik'!$A$4:$A$1200,0)),""),IFERROR(INDEX($H$4:$H$1000,MATCH(INT(C912)&amp;"#"&amp;(K912-1),$L$4:$L$1000,0)),"")))</f>
        <v/>
      </c>
      <c r="H912" s="84" t="n"/>
      <c r="K912">
        <f>IF(C912="","",COUNTIF($C$4:C912,C912))</f>
        <v/>
      </c>
      <c r="L912">
        <f>IF(C912="","",INT(C912)&amp;"#"&amp;K912)</f>
        <v/>
      </c>
      <c r="M912">
        <f>IF(C912="","",YEAR(C912)&amp;"-"&amp;TEXT(MONTH(C912),"00"))</f>
        <v/>
      </c>
    </row>
    <row r="913">
      <c r="A913" s="83" t="n"/>
      <c r="C913" s="83" t="n"/>
      <c r="D913">
        <f>IF(C913="","",CHOOSE(WEEKDAY(C913,2),"pon","wt","śr","czw","pt","sob","ndz"))</f>
        <v/>
      </c>
      <c r="E913">
        <f>IF(C913="","",IF(K913=1,IFERROR(IF(INDEX('Dziennik'!$H$4:$H$1200,MATCH(C913,'Dziennik'!$A$4:$A$1200,0))="","(brak planu)",INDEX('Dziennik'!$H$4:$H$1200,MATCH(C913,'Dziennik'!$A$4:$A$1200,0))),"(dzień poza dziennikiem)"),IFERROR(INDEX($G$4:$G$1000,MATCH(INT(C913)&amp;"#"&amp;(K913-1),$L$4:$L$1000,0))&amp;"","")))</f>
        <v/>
      </c>
      <c r="F913" s="84">
        <f>IF(C913="","",IF(K913=1,IFERROR(INDEX('Dziennik'!$I$4:$I$1200,MATCH(C913,'Dziennik'!$A$4:$A$1200,0)),""),IFERROR(INDEX($H$4:$H$1000,MATCH(INT(C913)&amp;"#"&amp;(K913-1),$L$4:$L$1000,0)),"")))</f>
        <v/>
      </c>
      <c r="H913" s="84" t="n"/>
      <c r="K913">
        <f>IF(C913="","",COUNTIF($C$4:C913,C913))</f>
        <v/>
      </c>
      <c r="L913">
        <f>IF(C913="","",INT(C913)&amp;"#"&amp;K913)</f>
        <v/>
      </c>
      <c r="M913">
        <f>IF(C913="","",YEAR(C913)&amp;"-"&amp;TEXT(MONTH(C913),"00"))</f>
        <v/>
      </c>
    </row>
    <row r="914">
      <c r="A914" s="83" t="n"/>
      <c r="C914" s="83" t="n"/>
      <c r="D914">
        <f>IF(C914="","",CHOOSE(WEEKDAY(C914,2),"pon","wt","śr","czw","pt","sob","ndz"))</f>
        <v/>
      </c>
      <c r="E914">
        <f>IF(C914="","",IF(K914=1,IFERROR(IF(INDEX('Dziennik'!$H$4:$H$1200,MATCH(C914,'Dziennik'!$A$4:$A$1200,0))="","(brak planu)",INDEX('Dziennik'!$H$4:$H$1200,MATCH(C914,'Dziennik'!$A$4:$A$1200,0))),"(dzień poza dziennikiem)"),IFERROR(INDEX($G$4:$G$1000,MATCH(INT(C914)&amp;"#"&amp;(K914-1),$L$4:$L$1000,0))&amp;"","")))</f>
        <v/>
      </c>
      <c r="F914" s="84">
        <f>IF(C914="","",IF(K914=1,IFERROR(INDEX('Dziennik'!$I$4:$I$1200,MATCH(C914,'Dziennik'!$A$4:$A$1200,0)),""),IFERROR(INDEX($H$4:$H$1000,MATCH(INT(C914)&amp;"#"&amp;(K914-1),$L$4:$L$1000,0)),"")))</f>
        <v/>
      </c>
      <c r="H914" s="84" t="n"/>
      <c r="K914">
        <f>IF(C914="","",COUNTIF($C$4:C914,C914))</f>
        <v/>
      </c>
      <c r="L914">
        <f>IF(C914="","",INT(C914)&amp;"#"&amp;K914)</f>
        <v/>
      </c>
      <c r="M914">
        <f>IF(C914="","",YEAR(C914)&amp;"-"&amp;TEXT(MONTH(C914),"00"))</f>
        <v/>
      </c>
    </row>
    <row r="915">
      <c r="A915" s="83" t="n"/>
      <c r="C915" s="83" t="n"/>
      <c r="D915">
        <f>IF(C915="","",CHOOSE(WEEKDAY(C915,2),"pon","wt","śr","czw","pt","sob","ndz"))</f>
        <v/>
      </c>
      <c r="E915">
        <f>IF(C915="","",IF(K915=1,IFERROR(IF(INDEX('Dziennik'!$H$4:$H$1200,MATCH(C915,'Dziennik'!$A$4:$A$1200,0))="","(brak planu)",INDEX('Dziennik'!$H$4:$H$1200,MATCH(C915,'Dziennik'!$A$4:$A$1200,0))),"(dzień poza dziennikiem)"),IFERROR(INDEX($G$4:$G$1000,MATCH(INT(C915)&amp;"#"&amp;(K915-1),$L$4:$L$1000,0))&amp;"","")))</f>
        <v/>
      </c>
      <c r="F915" s="84">
        <f>IF(C915="","",IF(K915=1,IFERROR(INDEX('Dziennik'!$I$4:$I$1200,MATCH(C915,'Dziennik'!$A$4:$A$1200,0)),""),IFERROR(INDEX($H$4:$H$1000,MATCH(INT(C915)&amp;"#"&amp;(K915-1),$L$4:$L$1000,0)),"")))</f>
        <v/>
      </c>
      <c r="H915" s="84" t="n"/>
      <c r="K915">
        <f>IF(C915="","",COUNTIF($C$4:C915,C915))</f>
        <v/>
      </c>
      <c r="L915">
        <f>IF(C915="","",INT(C915)&amp;"#"&amp;K915)</f>
        <v/>
      </c>
      <c r="M915">
        <f>IF(C915="","",YEAR(C915)&amp;"-"&amp;TEXT(MONTH(C915),"00"))</f>
        <v/>
      </c>
    </row>
    <row r="916">
      <c r="A916" s="83" t="n"/>
      <c r="C916" s="83" t="n"/>
      <c r="D916">
        <f>IF(C916="","",CHOOSE(WEEKDAY(C916,2),"pon","wt","śr","czw","pt","sob","ndz"))</f>
        <v/>
      </c>
      <c r="E916">
        <f>IF(C916="","",IF(K916=1,IFERROR(IF(INDEX('Dziennik'!$H$4:$H$1200,MATCH(C916,'Dziennik'!$A$4:$A$1200,0))="","(brak planu)",INDEX('Dziennik'!$H$4:$H$1200,MATCH(C916,'Dziennik'!$A$4:$A$1200,0))),"(dzień poza dziennikiem)"),IFERROR(INDEX($G$4:$G$1000,MATCH(INT(C916)&amp;"#"&amp;(K916-1),$L$4:$L$1000,0))&amp;"","")))</f>
        <v/>
      </c>
      <c r="F916" s="84">
        <f>IF(C916="","",IF(K916=1,IFERROR(INDEX('Dziennik'!$I$4:$I$1200,MATCH(C916,'Dziennik'!$A$4:$A$1200,0)),""),IFERROR(INDEX($H$4:$H$1000,MATCH(INT(C916)&amp;"#"&amp;(K916-1),$L$4:$L$1000,0)),"")))</f>
        <v/>
      </c>
      <c r="H916" s="84" t="n"/>
      <c r="K916">
        <f>IF(C916="","",COUNTIF($C$4:C916,C916))</f>
        <v/>
      </c>
      <c r="L916">
        <f>IF(C916="","",INT(C916)&amp;"#"&amp;K916)</f>
        <v/>
      </c>
      <c r="M916">
        <f>IF(C916="","",YEAR(C916)&amp;"-"&amp;TEXT(MONTH(C916),"00"))</f>
        <v/>
      </c>
    </row>
    <row r="917">
      <c r="A917" s="83" t="n"/>
      <c r="C917" s="83" t="n"/>
      <c r="D917">
        <f>IF(C917="","",CHOOSE(WEEKDAY(C917,2),"pon","wt","śr","czw","pt","sob","ndz"))</f>
        <v/>
      </c>
      <c r="E917">
        <f>IF(C917="","",IF(K917=1,IFERROR(IF(INDEX('Dziennik'!$H$4:$H$1200,MATCH(C917,'Dziennik'!$A$4:$A$1200,0))="","(brak planu)",INDEX('Dziennik'!$H$4:$H$1200,MATCH(C917,'Dziennik'!$A$4:$A$1200,0))),"(dzień poza dziennikiem)"),IFERROR(INDEX($G$4:$G$1000,MATCH(INT(C917)&amp;"#"&amp;(K917-1),$L$4:$L$1000,0))&amp;"","")))</f>
        <v/>
      </c>
      <c r="F917" s="84">
        <f>IF(C917="","",IF(K917=1,IFERROR(INDEX('Dziennik'!$I$4:$I$1200,MATCH(C917,'Dziennik'!$A$4:$A$1200,0)),""),IFERROR(INDEX($H$4:$H$1000,MATCH(INT(C917)&amp;"#"&amp;(K917-1),$L$4:$L$1000,0)),"")))</f>
        <v/>
      </c>
      <c r="H917" s="84" t="n"/>
      <c r="K917">
        <f>IF(C917="","",COUNTIF($C$4:C917,C917))</f>
        <v/>
      </c>
      <c r="L917">
        <f>IF(C917="","",INT(C917)&amp;"#"&amp;K917)</f>
        <v/>
      </c>
      <c r="M917">
        <f>IF(C917="","",YEAR(C917)&amp;"-"&amp;TEXT(MONTH(C917),"00"))</f>
        <v/>
      </c>
    </row>
    <row r="918">
      <c r="A918" s="83" t="n"/>
      <c r="C918" s="83" t="n"/>
      <c r="D918">
        <f>IF(C918="","",CHOOSE(WEEKDAY(C918,2),"pon","wt","śr","czw","pt","sob","ndz"))</f>
        <v/>
      </c>
      <c r="E918">
        <f>IF(C918="","",IF(K918=1,IFERROR(IF(INDEX('Dziennik'!$H$4:$H$1200,MATCH(C918,'Dziennik'!$A$4:$A$1200,0))="","(brak planu)",INDEX('Dziennik'!$H$4:$H$1200,MATCH(C918,'Dziennik'!$A$4:$A$1200,0))),"(dzień poza dziennikiem)"),IFERROR(INDEX($G$4:$G$1000,MATCH(INT(C918)&amp;"#"&amp;(K918-1),$L$4:$L$1000,0))&amp;"","")))</f>
        <v/>
      </c>
      <c r="F918" s="84">
        <f>IF(C918="","",IF(K918=1,IFERROR(INDEX('Dziennik'!$I$4:$I$1200,MATCH(C918,'Dziennik'!$A$4:$A$1200,0)),""),IFERROR(INDEX($H$4:$H$1000,MATCH(INT(C918)&amp;"#"&amp;(K918-1),$L$4:$L$1000,0)),"")))</f>
        <v/>
      </c>
      <c r="H918" s="84" t="n"/>
      <c r="K918">
        <f>IF(C918="","",COUNTIF($C$4:C918,C918))</f>
        <v/>
      </c>
      <c r="L918">
        <f>IF(C918="","",INT(C918)&amp;"#"&amp;K918)</f>
        <v/>
      </c>
      <c r="M918">
        <f>IF(C918="","",YEAR(C918)&amp;"-"&amp;TEXT(MONTH(C918),"00"))</f>
        <v/>
      </c>
    </row>
    <row r="919">
      <c r="A919" s="83" t="n"/>
      <c r="C919" s="83" t="n"/>
      <c r="D919">
        <f>IF(C919="","",CHOOSE(WEEKDAY(C919,2),"pon","wt","śr","czw","pt","sob","ndz"))</f>
        <v/>
      </c>
      <c r="E919">
        <f>IF(C919="","",IF(K919=1,IFERROR(IF(INDEX('Dziennik'!$H$4:$H$1200,MATCH(C919,'Dziennik'!$A$4:$A$1200,0))="","(brak planu)",INDEX('Dziennik'!$H$4:$H$1200,MATCH(C919,'Dziennik'!$A$4:$A$1200,0))),"(dzień poza dziennikiem)"),IFERROR(INDEX($G$4:$G$1000,MATCH(INT(C919)&amp;"#"&amp;(K919-1),$L$4:$L$1000,0))&amp;"","")))</f>
        <v/>
      </c>
      <c r="F919" s="84">
        <f>IF(C919="","",IF(K919=1,IFERROR(INDEX('Dziennik'!$I$4:$I$1200,MATCH(C919,'Dziennik'!$A$4:$A$1200,0)),""),IFERROR(INDEX($H$4:$H$1000,MATCH(INT(C919)&amp;"#"&amp;(K919-1),$L$4:$L$1000,0)),"")))</f>
        <v/>
      </c>
      <c r="H919" s="84" t="n"/>
      <c r="K919">
        <f>IF(C919="","",COUNTIF($C$4:C919,C919))</f>
        <v/>
      </c>
      <c r="L919">
        <f>IF(C919="","",INT(C919)&amp;"#"&amp;K919)</f>
        <v/>
      </c>
      <c r="M919">
        <f>IF(C919="","",YEAR(C919)&amp;"-"&amp;TEXT(MONTH(C919),"00"))</f>
        <v/>
      </c>
    </row>
    <row r="920">
      <c r="A920" s="83" t="n"/>
      <c r="C920" s="83" t="n"/>
      <c r="D920">
        <f>IF(C920="","",CHOOSE(WEEKDAY(C920,2),"pon","wt","śr","czw","pt","sob","ndz"))</f>
        <v/>
      </c>
      <c r="E920">
        <f>IF(C920="","",IF(K920=1,IFERROR(IF(INDEX('Dziennik'!$H$4:$H$1200,MATCH(C920,'Dziennik'!$A$4:$A$1200,0))="","(brak planu)",INDEX('Dziennik'!$H$4:$H$1200,MATCH(C920,'Dziennik'!$A$4:$A$1200,0))),"(dzień poza dziennikiem)"),IFERROR(INDEX($G$4:$G$1000,MATCH(INT(C920)&amp;"#"&amp;(K920-1),$L$4:$L$1000,0))&amp;"","")))</f>
        <v/>
      </c>
      <c r="F920" s="84">
        <f>IF(C920="","",IF(K920=1,IFERROR(INDEX('Dziennik'!$I$4:$I$1200,MATCH(C920,'Dziennik'!$A$4:$A$1200,0)),""),IFERROR(INDEX($H$4:$H$1000,MATCH(INT(C920)&amp;"#"&amp;(K920-1),$L$4:$L$1000,0)),"")))</f>
        <v/>
      </c>
      <c r="H920" s="84" t="n"/>
      <c r="K920">
        <f>IF(C920="","",COUNTIF($C$4:C920,C920))</f>
        <v/>
      </c>
      <c r="L920">
        <f>IF(C920="","",INT(C920)&amp;"#"&amp;K920)</f>
        <v/>
      </c>
      <c r="M920">
        <f>IF(C920="","",YEAR(C920)&amp;"-"&amp;TEXT(MONTH(C920),"00"))</f>
        <v/>
      </c>
    </row>
    <row r="921">
      <c r="A921" s="83" t="n"/>
      <c r="C921" s="83" t="n"/>
      <c r="D921">
        <f>IF(C921="","",CHOOSE(WEEKDAY(C921,2),"pon","wt","śr","czw","pt","sob","ndz"))</f>
        <v/>
      </c>
      <c r="E921">
        <f>IF(C921="","",IF(K921=1,IFERROR(IF(INDEX('Dziennik'!$H$4:$H$1200,MATCH(C921,'Dziennik'!$A$4:$A$1200,0))="","(brak planu)",INDEX('Dziennik'!$H$4:$H$1200,MATCH(C921,'Dziennik'!$A$4:$A$1200,0))),"(dzień poza dziennikiem)"),IFERROR(INDEX($G$4:$G$1000,MATCH(INT(C921)&amp;"#"&amp;(K921-1),$L$4:$L$1000,0))&amp;"","")))</f>
        <v/>
      </c>
      <c r="F921" s="84">
        <f>IF(C921="","",IF(K921=1,IFERROR(INDEX('Dziennik'!$I$4:$I$1200,MATCH(C921,'Dziennik'!$A$4:$A$1200,0)),""),IFERROR(INDEX($H$4:$H$1000,MATCH(INT(C921)&amp;"#"&amp;(K921-1),$L$4:$L$1000,0)),"")))</f>
        <v/>
      </c>
      <c r="H921" s="84" t="n"/>
      <c r="K921">
        <f>IF(C921="","",COUNTIF($C$4:C921,C921))</f>
        <v/>
      </c>
      <c r="L921">
        <f>IF(C921="","",INT(C921)&amp;"#"&amp;K921)</f>
        <v/>
      </c>
      <c r="M921">
        <f>IF(C921="","",YEAR(C921)&amp;"-"&amp;TEXT(MONTH(C921),"00"))</f>
        <v/>
      </c>
    </row>
    <row r="922">
      <c r="A922" s="83" t="n"/>
      <c r="C922" s="83" t="n"/>
      <c r="D922">
        <f>IF(C922="","",CHOOSE(WEEKDAY(C922,2),"pon","wt","śr","czw","pt","sob","ndz"))</f>
        <v/>
      </c>
      <c r="E922">
        <f>IF(C922="","",IF(K922=1,IFERROR(IF(INDEX('Dziennik'!$H$4:$H$1200,MATCH(C922,'Dziennik'!$A$4:$A$1200,0))="","(brak planu)",INDEX('Dziennik'!$H$4:$H$1200,MATCH(C922,'Dziennik'!$A$4:$A$1200,0))),"(dzień poza dziennikiem)"),IFERROR(INDEX($G$4:$G$1000,MATCH(INT(C922)&amp;"#"&amp;(K922-1),$L$4:$L$1000,0))&amp;"","")))</f>
        <v/>
      </c>
      <c r="F922" s="84">
        <f>IF(C922="","",IF(K922=1,IFERROR(INDEX('Dziennik'!$I$4:$I$1200,MATCH(C922,'Dziennik'!$A$4:$A$1200,0)),""),IFERROR(INDEX($H$4:$H$1000,MATCH(INT(C922)&amp;"#"&amp;(K922-1),$L$4:$L$1000,0)),"")))</f>
        <v/>
      </c>
      <c r="H922" s="84" t="n"/>
      <c r="K922">
        <f>IF(C922="","",COUNTIF($C$4:C922,C922))</f>
        <v/>
      </c>
      <c r="L922">
        <f>IF(C922="","",INT(C922)&amp;"#"&amp;K922)</f>
        <v/>
      </c>
      <c r="M922">
        <f>IF(C922="","",YEAR(C922)&amp;"-"&amp;TEXT(MONTH(C922),"00"))</f>
        <v/>
      </c>
    </row>
    <row r="923">
      <c r="A923" s="83" t="n"/>
      <c r="C923" s="83" t="n"/>
      <c r="D923">
        <f>IF(C923="","",CHOOSE(WEEKDAY(C923,2),"pon","wt","śr","czw","pt","sob","ndz"))</f>
        <v/>
      </c>
      <c r="E923">
        <f>IF(C923="","",IF(K923=1,IFERROR(IF(INDEX('Dziennik'!$H$4:$H$1200,MATCH(C923,'Dziennik'!$A$4:$A$1200,0))="","(brak planu)",INDEX('Dziennik'!$H$4:$H$1200,MATCH(C923,'Dziennik'!$A$4:$A$1200,0))),"(dzień poza dziennikiem)"),IFERROR(INDEX($G$4:$G$1000,MATCH(INT(C923)&amp;"#"&amp;(K923-1),$L$4:$L$1000,0))&amp;"","")))</f>
        <v/>
      </c>
      <c r="F923" s="84">
        <f>IF(C923="","",IF(K923=1,IFERROR(INDEX('Dziennik'!$I$4:$I$1200,MATCH(C923,'Dziennik'!$A$4:$A$1200,0)),""),IFERROR(INDEX($H$4:$H$1000,MATCH(INT(C923)&amp;"#"&amp;(K923-1),$L$4:$L$1000,0)),"")))</f>
        <v/>
      </c>
      <c r="H923" s="84" t="n"/>
      <c r="K923">
        <f>IF(C923="","",COUNTIF($C$4:C923,C923))</f>
        <v/>
      </c>
      <c r="L923">
        <f>IF(C923="","",INT(C923)&amp;"#"&amp;K923)</f>
        <v/>
      </c>
      <c r="M923">
        <f>IF(C923="","",YEAR(C923)&amp;"-"&amp;TEXT(MONTH(C923),"00"))</f>
        <v/>
      </c>
    </row>
    <row r="924">
      <c r="A924" s="83" t="n"/>
      <c r="C924" s="83" t="n"/>
      <c r="D924">
        <f>IF(C924="","",CHOOSE(WEEKDAY(C924,2),"pon","wt","śr","czw","pt","sob","ndz"))</f>
        <v/>
      </c>
      <c r="E924">
        <f>IF(C924="","",IF(K924=1,IFERROR(IF(INDEX('Dziennik'!$H$4:$H$1200,MATCH(C924,'Dziennik'!$A$4:$A$1200,0))="","(brak planu)",INDEX('Dziennik'!$H$4:$H$1200,MATCH(C924,'Dziennik'!$A$4:$A$1200,0))),"(dzień poza dziennikiem)"),IFERROR(INDEX($G$4:$G$1000,MATCH(INT(C924)&amp;"#"&amp;(K924-1),$L$4:$L$1000,0))&amp;"","")))</f>
        <v/>
      </c>
      <c r="F924" s="84">
        <f>IF(C924="","",IF(K924=1,IFERROR(INDEX('Dziennik'!$I$4:$I$1200,MATCH(C924,'Dziennik'!$A$4:$A$1200,0)),""),IFERROR(INDEX($H$4:$H$1000,MATCH(INT(C924)&amp;"#"&amp;(K924-1),$L$4:$L$1000,0)),"")))</f>
        <v/>
      </c>
      <c r="H924" s="84" t="n"/>
      <c r="K924">
        <f>IF(C924="","",COUNTIF($C$4:C924,C924))</f>
        <v/>
      </c>
      <c r="L924">
        <f>IF(C924="","",INT(C924)&amp;"#"&amp;K924)</f>
        <v/>
      </c>
      <c r="M924">
        <f>IF(C924="","",YEAR(C924)&amp;"-"&amp;TEXT(MONTH(C924),"00"))</f>
        <v/>
      </c>
    </row>
    <row r="925">
      <c r="A925" s="83" t="n"/>
      <c r="C925" s="83" t="n"/>
      <c r="D925">
        <f>IF(C925="","",CHOOSE(WEEKDAY(C925,2),"pon","wt","śr","czw","pt","sob","ndz"))</f>
        <v/>
      </c>
      <c r="E925">
        <f>IF(C925="","",IF(K925=1,IFERROR(IF(INDEX('Dziennik'!$H$4:$H$1200,MATCH(C925,'Dziennik'!$A$4:$A$1200,0))="","(brak planu)",INDEX('Dziennik'!$H$4:$H$1200,MATCH(C925,'Dziennik'!$A$4:$A$1200,0))),"(dzień poza dziennikiem)"),IFERROR(INDEX($G$4:$G$1000,MATCH(INT(C925)&amp;"#"&amp;(K925-1),$L$4:$L$1000,0))&amp;"","")))</f>
        <v/>
      </c>
      <c r="F925" s="84">
        <f>IF(C925="","",IF(K925=1,IFERROR(INDEX('Dziennik'!$I$4:$I$1200,MATCH(C925,'Dziennik'!$A$4:$A$1200,0)),""),IFERROR(INDEX($H$4:$H$1000,MATCH(INT(C925)&amp;"#"&amp;(K925-1),$L$4:$L$1000,0)),"")))</f>
        <v/>
      </c>
      <c r="H925" s="84" t="n"/>
      <c r="K925">
        <f>IF(C925="","",COUNTIF($C$4:C925,C925))</f>
        <v/>
      </c>
      <c r="L925">
        <f>IF(C925="","",INT(C925)&amp;"#"&amp;K925)</f>
        <v/>
      </c>
      <c r="M925">
        <f>IF(C925="","",YEAR(C925)&amp;"-"&amp;TEXT(MONTH(C925),"00"))</f>
        <v/>
      </c>
    </row>
    <row r="926">
      <c r="A926" s="83" t="n"/>
      <c r="C926" s="83" t="n"/>
      <c r="D926">
        <f>IF(C926="","",CHOOSE(WEEKDAY(C926,2),"pon","wt","śr","czw","pt","sob","ndz"))</f>
        <v/>
      </c>
      <c r="E926">
        <f>IF(C926="","",IF(K926=1,IFERROR(IF(INDEX('Dziennik'!$H$4:$H$1200,MATCH(C926,'Dziennik'!$A$4:$A$1200,0))="","(brak planu)",INDEX('Dziennik'!$H$4:$H$1200,MATCH(C926,'Dziennik'!$A$4:$A$1200,0))),"(dzień poza dziennikiem)"),IFERROR(INDEX($G$4:$G$1000,MATCH(INT(C926)&amp;"#"&amp;(K926-1),$L$4:$L$1000,0))&amp;"","")))</f>
        <v/>
      </c>
      <c r="F926" s="84">
        <f>IF(C926="","",IF(K926=1,IFERROR(INDEX('Dziennik'!$I$4:$I$1200,MATCH(C926,'Dziennik'!$A$4:$A$1200,0)),""),IFERROR(INDEX($H$4:$H$1000,MATCH(INT(C926)&amp;"#"&amp;(K926-1),$L$4:$L$1000,0)),"")))</f>
        <v/>
      </c>
      <c r="H926" s="84" t="n"/>
      <c r="K926">
        <f>IF(C926="","",COUNTIF($C$4:C926,C926))</f>
        <v/>
      </c>
      <c r="L926">
        <f>IF(C926="","",INT(C926)&amp;"#"&amp;K926)</f>
        <v/>
      </c>
      <c r="M926">
        <f>IF(C926="","",YEAR(C926)&amp;"-"&amp;TEXT(MONTH(C926),"00"))</f>
        <v/>
      </c>
    </row>
    <row r="927">
      <c r="A927" s="83" t="n"/>
      <c r="C927" s="83" t="n"/>
      <c r="D927">
        <f>IF(C927="","",CHOOSE(WEEKDAY(C927,2),"pon","wt","śr","czw","pt","sob","ndz"))</f>
        <v/>
      </c>
      <c r="E927">
        <f>IF(C927="","",IF(K927=1,IFERROR(IF(INDEX('Dziennik'!$H$4:$H$1200,MATCH(C927,'Dziennik'!$A$4:$A$1200,0))="","(brak planu)",INDEX('Dziennik'!$H$4:$H$1200,MATCH(C927,'Dziennik'!$A$4:$A$1200,0))),"(dzień poza dziennikiem)"),IFERROR(INDEX($G$4:$G$1000,MATCH(INT(C927)&amp;"#"&amp;(K927-1),$L$4:$L$1000,0))&amp;"","")))</f>
        <v/>
      </c>
      <c r="F927" s="84">
        <f>IF(C927="","",IF(K927=1,IFERROR(INDEX('Dziennik'!$I$4:$I$1200,MATCH(C927,'Dziennik'!$A$4:$A$1200,0)),""),IFERROR(INDEX($H$4:$H$1000,MATCH(INT(C927)&amp;"#"&amp;(K927-1),$L$4:$L$1000,0)),"")))</f>
        <v/>
      </c>
      <c r="H927" s="84" t="n"/>
      <c r="K927">
        <f>IF(C927="","",COUNTIF($C$4:C927,C927))</f>
        <v/>
      </c>
      <c r="L927">
        <f>IF(C927="","",INT(C927)&amp;"#"&amp;K927)</f>
        <v/>
      </c>
      <c r="M927">
        <f>IF(C927="","",YEAR(C927)&amp;"-"&amp;TEXT(MONTH(C927),"00"))</f>
        <v/>
      </c>
    </row>
    <row r="928">
      <c r="A928" s="83" t="n"/>
      <c r="C928" s="83" t="n"/>
      <c r="D928">
        <f>IF(C928="","",CHOOSE(WEEKDAY(C928,2),"pon","wt","śr","czw","pt","sob","ndz"))</f>
        <v/>
      </c>
      <c r="E928">
        <f>IF(C928="","",IF(K928=1,IFERROR(IF(INDEX('Dziennik'!$H$4:$H$1200,MATCH(C928,'Dziennik'!$A$4:$A$1200,0))="","(brak planu)",INDEX('Dziennik'!$H$4:$H$1200,MATCH(C928,'Dziennik'!$A$4:$A$1200,0))),"(dzień poza dziennikiem)"),IFERROR(INDEX($G$4:$G$1000,MATCH(INT(C928)&amp;"#"&amp;(K928-1),$L$4:$L$1000,0))&amp;"","")))</f>
        <v/>
      </c>
      <c r="F928" s="84">
        <f>IF(C928="","",IF(K928=1,IFERROR(INDEX('Dziennik'!$I$4:$I$1200,MATCH(C928,'Dziennik'!$A$4:$A$1200,0)),""),IFERROR(INDEX($H$4:$H$1000,MATCH(INT(C928)&amp;"#"&amp;(K928-1),$L$4:$L$1000,0)),"")))</f>
        <v/>
      </c>
      <c r="H928" s="84" t="n"/>
      <c r="K928">
        <f>IF(C928="","",COUNTIF($C$4:C928,C928))</f>
        <v/>
      </c>
      <c r="L928">
        <f>IF(C928="","",INT(C928)&amp;"#"&amp;K928)</f>
        <v/>
      </c>
      <c r="M928">
        <f>IF(C928="","",YEAR(C928)&amp;"-"&amp;TEXT(MONTH(C928),"00"))</f>
        <v/>
      </c>
    </row>
    <row r="929">
      <c r="A929" s="83" t="n"/>
      <c r="C929" s="83" t="n"/>
      <c r="D929">
        <f>IF(C929="","",CHOOSE(WEEKDAY(C929,2),"pon","wt","śr","czw","pt","sob","ndz"))</f>
        <v/>
      </c>
      <c r="E929">
        <f>IF(C929="","",IF(K929=1,IFERROR(IF(INDEX('Dziennik'!$H$4:$H$1200,MATCH(C929,'Dziennik'!$A$4:$A$1200,0))="","(brak planu)",INDEX('Dziennik'!$H$4:$H$1200,MATCH(C929,'Dziennik'!$A$4:$A$1200,0))),"(dzień poza dziennikiem)"),IFERROR(INDEX($G$4:$G$1000,MATCH(INT(C929)&amp;"#"&amp;(K929-1),$L$4:$L$1000,0))&amp;"","")))</f>
        <v/>
      </c>
      <c r="F929" s="84">
        <f>IF(C929="","",IF(K929=1,IFERROR(INDEX('Dziennik'!$I$4:$I$1200,MATCH(C929,'Dziennik'!$A$4:$A$1200,0)),""),IFERROR(INDEX($H$4:$H$1000,MATCH(INT(C929)&amp;"#"&amp;(K929-1),$L$4:$L$1000,0)),"")))</f>
        <v/>
      </c>
      <c r="H929" s="84" t="n"/>
      <c r="K929">
        <f>IF(C929="","",COUNTIF($C$4:C929,C929))</f>
        <v/>
      </c>
      <c r="L929">
        <f>IF(C929="","",INT(C929)&amp;"#"&amp;K929)</f>
        <v/>
      </c>
      <c r="M929">
        <f>IF(C929="","",YEAR(C929)&amp;"-"&amp;TEXT(MONTH(C929),"00"))</f>
        <v/>
      </c>
    </row>
    <row r="930">
      <c r="A930" s="83" t="n"/>
      <c r="C930" s="83" t="n"/>
      <c r="D930">
        <f>IF(C930="","",CHOOSE(WEEKDAY(C930,2),"pon","wt","śr","czw","pt","sob","ndz"))</f>
        <v/>
      </c>
      <c r="E930">
        <f>IF(C930="","",IF(K930=1,IFERROR(IF(INDEX('Dziennik'!$H$4:$H$1200,MATCH(C930,'Dziennik'!$A$4:$A$1200,0))="","(brak planu)",INDEX('Dziennik'!$H$4:$H$1200,MATCH(C930,'Dziennik'!$A$4:$A$1200,0))),"(dzień poza dziennikiem)"),IFERROR(INDEX($G$4:$G$1000,MATCH(INT(C930)&amp;"#"&amp;(K930-1),$L$4:$L$1000,0))&amp;"","")))</f>
        <v/>
      </c>
      <c r="F930" s="84">
        <f>IF(C930="","",IF(K930=1,IFERROR(INDEX('Dziennik'!$I$4:$I$1200,MATCH(C930,'Dziennik'!$A$4:$A$1200,0)),""),IFERROR(INDEX($H$4:$H$1000,MATCH(INT(C930)&amp;"#"&amp;(K930-1),$L$4:$L$1000,0)),"")))</f>
        <v/>
      </c>
      <c r="H930" s="84" t="n"/>
      <c r="K930">
        <f>IF(C930="","",COUNTIF($C$4:C930,C930))</f>
        <v/>
      </c>
      <c r="L930">
        <f>IF(C930="","",INT(C930)&amp;"#"&amp;K930)</f>
        <v/>
      </c>
      <c r="M930">
        <f>IF(C930="","",YEAR(C930)&amp;"-"&amp;TEXT(MONTH(C930),"00"))</f>
        <v/>
      </c>
    </row>
    <row r="931">
      <c r="A931" s="83" t="n"/>
      <c r="C931" s="83" t="n"/>
      <c r="D931">
        <f>IF(C931="","",CHOOSE(WEEKDAY(C931,2),"pon","wt","śr","czw","pt","sob","ndz"))</f>
        <v/>
      </c>
      <c r="E931">
        <f>IF(C931="","",IF(K931=1,IFERROR(IF(INDEX('Dziennik'!$H$4:$H$1200,MATCH(C931,'Dziennik'!$A$4:$A$1200,0))="","(brak planu)",INDEX('Dziennik'!$H$4:$H$1200,MATCH(C931,'Dziennik'!$A$4:$A$1200,0))),"(dzień poza dziennikiem)"),IFERROR(INDEX($G$4:$G$1000,MATCH(INT(C931)&amp;"#"&amp;(K931-1),$L$4:$L$1000,0))&amp;"","")))</f>
        <v/>
      </c>
      <c r="F931" s="84">
        <f>IF(C931="","",IF(K931=1,IFERROR(INDEX('Dziennik'!$I$4:$I$1200,MATCH(C931,'Dziennik'!$A$4:$A$1200,0)),""),IFERROR(INDEX($H$4:$H$1000,MATCH(INT(C931)&amp;"#"&amp;(K931-1),$L$4:$L$1000,0)),"")))</f>
        <v/>
      </c>
      <c r="H931" s="84" t="n"/>
      <c r="K931">
        <f>IF(C931="","",COUNTIF($C$4:C931,C931))</f>
        <v/>
      </c>
      <c r="L931">
        <f>IF(C931="","",INT(C931)&amp;"#"&amp;K931)</f>
        <v/>
      </c>
      <c r="M931">
        <f>IF(C931="","",YEAR(C931)&amp;"-"&amp;TEXT(MONTH(C931),"00"))</f>
        <v/>
      </c>
    </row>
    <row r="932">
      <c r="A932" s="83" t="n"/>
      <c r="C932" s="83" t="n"/>
      <c r="D932">
        <f>IF(C932="","",CHOOSE(WEEKDAY(C932,2),"pon","wt","śr","czw","pt","sob","ndz"))</f>
        <v/>
      </c>
      <c r="E932">
        <f>IF(C932="","",IF(K932=1,IFERROR(IF(INDEX('Dziennik'!$H$4:$H$1200,MATCH(C932,'Dziennik'!$A$4:$A$1200,0))="","(brak planu)",INDEX('Dziennik'!$H$4:$H$1200,MATCH(C932,'Dziennik'!$A$4:$A$1200,0))),"(dzień poza dziennikiem)"),IFERROR(INDEX($G$4:$G$1000,MATCH(INT(C932)&amp;"#"&amp;(K932-1),$L$4:$L$1000,0))&amp;"","")))</f>
        <v/>
      </c>
      <c r="F932" s="84">
        <f>IF(C932="","",IF(K932=1,IFERROR(INDEX('Dziennik'!$I$4:$I$1200,MATCH(C932,'Dziennik'!$A$4:$A$1200,0)),""),IFERROR(INDEX($H$4:$H$1000,MATCH(INT(C932)&amp;"#"&amp;(K932-1),$L$4:$L$1000,0)),"")))</f>
        <v/>
      </c>
      <c r="H932" s="84" t="n"/>
      <c r="K932">
        <f>IF(C932="","",COUNTIF($C$4:C932,C932))</f>
        <v/>
      </c>
      <c r="L932">
        <f>IF(C932="","",INT(C932)&amp;"#"&amp;K932)</f>
        <v/>
      </c>
      <c r="M932">
        <f>IF(C932="","",YEAR(C932)&amp;"-"&amp;TEXT(MONTH(C932),"00"))</f>
        <v/>
      </c>
    </row>
    <row r="933">
      <c r="A933" s="83" t="n"/>
      <c r="C933" s="83" t="n"/>
      <c r="D933">
        <f>IF(C933="","",CHOOSE(WEEKDAY(C933,2),"pon","wt","śr","czw","pt","sob","ndz"))</f>
        <v/>
      </c>
      <c r="E933">
        <f>IF(C933="","",IF(K933=1,IFERROR(IF(INDEX('Dziennik'!$H$4:$H$1200,MATCH(C933,'Dziennik'!$A$4:$A$1200,0))="","(brak planu)",INDEX('Dziennik'!$H$4:$H$1200,MATCH(C933,'Dziennik'!$A$4:$A$1200,0))),"(dzień poza dziennikiem)"),IFERROR(INDEX($G$4:$G$1000,MATCH(INT(C933)&amp;"#"&amp;(K933-1),$L$4:$L$1000,0))&amp;"","")))</f>
        <v/>
      </c>
      <c r="F933" s="84">
        <f>IF(C933="","",IF(K933=1,IFERROR(INDEX('Dziennik'!$I$4:$I$1200,MATCH(C933,'Dziennik'!$A$4:$A$1200,0)),""),IFERROR(INDEX($H$4:$H$1000,MATCH(INT(C933)&amp;"#"&amp;(K933-1),$L$4:$L$1000,0)),"")))</f>
        <v/>
      </c>
      <c r="H933" s="84" t="n"/>
      <c r="K933">
        <f>IF(C933="","",COUNTIF($C$4:C933,C933))</f>
        <v/>
      </c>
      <c r="L933">
        <f>IF(C933="","",INT(C933)&amp;"#"&amp;K933)</f>
        <v/>
      </c>
      <c r="M933">
        <f>IF(C933="","",YEAR(C933)&amp;"-"&amp;TEXT(MONTH(C933),"00"))</f>
        <v/>
      </c>
    </row>
    <row r="934">
      <c r="A934" s="83" t="n"/>
      <c r="C934" s="83" t="n"/>
      <c r="D934">
        <f>IF(C934="","",CHOOSE(WEEKDAY(C934,2),"pon","wt","śr","czw","pt","sob","ndz"))</f>
        <v/>
      </c>
      <c r="E934">
        <f>IF(C934="","",IF(K934=1,IFERROR(IF(INDEX('Dziennik'!$H$4:$H$1200,MATCH(C934,'Dziennik'!$A$4:$A$1200,0))="","(brak planu)",INDEX('Dziennik'!$H$4:$H$1200,MATCH(C934,'Dziennik'!$A$4:$A$1200,0))),"(dzień poza dziennikiem)"),IFERROR(INDEX($G$4:$G$1000,MATCH(INT(C934)&amp;"#"&amp;(K934-1),$L$4:$L$1000,0))&amp;"","")))</f>
        <v/>
      </c>
      <c r="F934" s="84">
        <f>IF(C934="","",IF(K934=1,IFERROR(INDEX('Dziennik'!$I$4:$I$1200,MATCH(C934,'Dziennik'!$A$4:$A$1200,0)),""),IFERROR(INDEX($H$4:$H$1000,MATCH(INT(C934)&amp;"#"&amp;(K934-1),$L$4:$L$1000,0)),"")))</f>
        <v/>
      </c>
      <c r="H934" s="84" t="n"/>
      <c r="K934">
        <f>IF(C934="","",COUNTIF($C$4:C934,C934))</f>
        <v/>
      </c>
      <c r="L934">
        <f>IF(C934="","",INT(C934)&amp;"#"&amp;K934)</f>
        <v/>
      </c>
      <c r="M934">
        <f>IF(C934="","",YEAR(C934)&amp;"-"&amp;TEXT(MONTH(C934),"00"))</f>
        <v/>
      </c>
    </row>
    <row r="935">
      <c r="A935" s="83" t="n"/>
      <c r="C935" s="83" t="n"/>
      <c r="D935">
        <f>IF(C935="","",CHOOSE(WEEKDAY(C935,2),"pon","wt","śr","czw","pt","sob","ndz"))</f>
        <v/>
      </c>
      <c r="E935">
        <f>IF(C935="","",IF(K935=1,IFERROR(IF(INDEX('Dziennik'!$H$4:$H$1200,MATCH(C935,'Dziennik'!$A$4:$A$1200,0))="","(brak planu)",INDEX('Dziennik'!$H$4:$H$1200,MATCH(C935,'Dziennik'!$A$4:$A$1200,0))),"(dzień poza dziennikiem)"),IFERROR(INDEX($G$4:$G$1000,MATCH(INT(C935)&amp;"#"&amp;(K935-1),$L$4:$L$1000,0))&amp;"","")))</f>
        <v/>
      </c>
      <c r="F935" s="84">
        <f>IF(C935="","",IF(K935=1,IFERROR(INDEX('Dziennik'!$I$4:$I$1200,MATCH(C935,'Dziennik'!$A$4:$A$1200,0)),""),IFERROR(INDEX($H$4:$H$1000,MATCH(INT(C935)&amp;"#"&amp;(K935-1),$L$4:$L$1000,0)),"")))</f>
        <v/>
      </c>
      <c r="H935" s="84" t="n"/>
      <c r="K935">
        <f>IF(C935="","",COUNTIF($C$4:C935,C935))</f>
        <v/>
      </c>
      <c r="L935">
        <f>IF(C935="","",INT(C935)&amp;"#"&amp;K935)</f>
        <v/>
      </c>
      <c r="M935">
        <f>IF(C935="","",YEAR(C935)&amp;"-"&amp;TEXT(MONTH(C935),"00"))</f>
        <v/>
      </c>
    </row>
    <row r="936">
      <c r="A936" s="83" t="n"/>
      <c r="C936" s="83" t="n"/>
      <c r="D936">
        <f>IF(C936="","",CHOOSE(WEEKDAY(C936,2),"pon","wt","śr","czw","pt","sob","ndz"))</f>
        <v/>
      </c>
      <c r="E936">
        <f>IF(C936="","",IF(K936=1,IFERROR(IF(INDEX('Dziennik'!$H$4:$H$1200,MATCH(C936,'Dziennik'!$A$4:$A$1200,0))="","(brak planu)",INDEX('Dziennik'!$H$4:$H$1200,MATCH(C936,'Dziennik'!$A$4:$A$1200,0))),"(dzień poza dziennikiem)"),IFERROR(INDEX($G$4:$G$1000,MATCH(INT(C936)&amp;"#"&amp;(K936-1),$L$4:$L$1000,0))&amp;"","")))</f>
        <v/>
      </c>
      <c r="F936" s="84">
        <f>IF(C936="","",IF(K936=1,IFERROR(INDEX('Dziennik'!$I$4:$I$1200,MATCH(C936,'Dziennik'!$A$4:$A$1200,0)),""),IFERROR(INDEX($H$4:$H$1000,MATCH(INT(C936)&amp;"#"&amp;(K936-1),$L$4:$L$1000,0)),"")))</f>
        <v/>
      </c>
      <c r="H936" s="84" t="n"/>
      <c r="K936">
        <f>IF(C936="","",COUNTIF($C$4:C936,C936))</f>
        <v/>
      </c>
      <c r="L936">
        <f>IF(C936="","",INT(C936)&amp;"#"&amp;K936)</f>
        <v/>
      </c>
      <c r="M936">
        <f>IF(C936="","",YEAR(C936)&amp;"-"&amp;TEXT(MONTH(C936),"00"))</f>
        <v/>
      </c>
    </row>
    <row r="937">
      <c r="A937" s="83" t="n"/>
      <c r="C937" s="83" t="n"/>
      <c r="D937">
        <f>IF(C937="","",CHOOSE(WEEKDAY(C937,2),"pon","wt","śr","czw","pt","sob","ndz"))</f>
        <v/>
      </c>
      <c r="E937">
        <f>IF(C937="","",IF(K937=1,IFERROR(IF(INDEX('Dziennik'!$H$4:$H$1200,MATCH(C937,'Dziennik'!$A$4:$A$1200,0))="","(brak planu)",INDEX('Dziennik'!$H$4:$H$1200,MATCH(C937,'Dziennik'!$A$4:$A$1200,0))),"(dzień poza dziennikiem)"),IFERROR(INDEX($G$4:$G$1000,MATCH(INT(C937)&amp;"#"&amp;(K937-1),$L$4:$L$1000,0))&amp;"","")))</f>
        <v/>
      </c>
      <c r="F937" s="84">
        <f>IF(C937="","",IF(K937=1,IFERROR(INDEX('Dziennik'!$I$4:$I$1200,MATCH(C937,'Dziennik'!$A$4:$A$1200,0)),""),IFERROR(INDEX($H$4:$H$1000,MATCH(INT(C937)&amp;"#"&amp;(K937-1),$L$4:$L$1000,0)),"")))</f>
        <v/>
      </c>
      <c r="H937" s="84" t="n"/>
      <c r="K937">
        <f>IF(C937="","",COUNTIF($C$4:C937,C937))</f>
        <v/>
      </c>
      <c r="L937">
        <f>IF(C937="","",INT(C937)&amp;"#"&amp;K937)</f>
        <v/>
      </c>
      <c r="M937">
        <f>IF(C937="","",YEAR(C937)&amp;"-"&amp;TEXT(MONTH(C937),"00"))</f>
        <v/>
      </c>
    </row>
    <row r="938">
      <c r="A938" s="83" t="n"/>
      <c r="C938" s="83" t="n"/>
      <c r="D938">
        <f>IF(C938="","",CHOOSE(WEEKDAY(C938,2),"pon","wt","śr","czw","pt","sob","ndz"))</f>
        <v/>
      </c>
      <c r="E938">
        <f>IF(C938="","",IF(K938=1,IFERROR(IF(INDEX('Dziennik'!$H$4:$H$1200,MATCH(C938,'Dziennik'!$A$4:$A$1200,0))="","(brak planu)",INDEX('Dziennik'!$H$4:$H$1200,MATCH(C938,'Dziennik'!$A$4:$A$1200,0))),"(dzień poza dziennikiem)"),IFERROR(INDEX($G$4:$G$1000,MATCH(INT(C938)&amp;"#"&amp;(K938-1),$L$4:$L$1000,0))&amp;"","")))</f>
        <v/>
      </c>
      <c r="F938" s="84">
        <f>IF(C938="","",IF(K938=1,IFERROR(INDEX('Dziennik'!$I$4:$I$1200,MATCH(C938,'Dziennik'!$A$4:$A$1200,0)),""),IFERROR(INDEX($H$4:$H$1000,MATCH(INT(C938)&amp;"#"&amp;(K938-1),$L$4:$L$1000,0)),"")))</f>
        <v/>
      </c>
      <c r="H938" s="84" t="n"/>
      <c r="K938">
        <f>IF(C938="","",COUNTIF($C$4:C938,C938))</f>
        <v/>
      </c>
      <c r="L938">
        <f>IF(C938="","",INT(C938)&amp;"#"&amp;K938)</f>
        <v/>
      </c>
      <c r="M938">
        <f>IF(C938="","",YEAR(C938)&amp;"-"&amp;TEXT(MONTH(C938),"00"))</f>
        <v/>
      </c>
    </row>
    <row r="939">
      <c r="A939" s="83" t="n"/>
      <c r="C939" s="83" t="n"/>
      <c r="D939">
        <f>IF(C939="","",CHOOSE(WEEKDAY(C939,2),"pon","wt","śr","czw","pt","sob","ndz"))</f>
        <v/>
      </c>
      <c r="E939">
        <f>IF(C939="","",IF(K939=1,IFERROR(IF(INDEX('Dziennik'!$H$4:$H$1200,MATCH(C939,'Dziennik'!$A$4:$A$1200,0))="","(brak planu)",INDEX('Dziennik'!$H$4:$H$1200,MATCH(C939,'Dziennik'!$A$4:$A$1200,0))),"(dzień poza dziennikiem)"),IFERROR(INDEX($G$4:$G$1000,MATCH(INT(C939)&amp;"#"&amp;(K939-1),$L$4:$L$1000,0))&amp;"","")))</f>
        <v/>
      </c>
      <c r="F939" s="84">
        <f>IF(C939="","",IF(K939=1,IFERROR(INDEX('Dziennik'!$I$4:$I$1200,MATCH(C939,'Dziennik'!$A$4:$A$1200,0)),""),IFERROR(INDEX($H$4:$H$1000,MATCH(INT(C939)&amp;"#"&amp;(K939-1),$L$4:$L$1000,0)),"")))</f>
        <v/>
      </c>
      <c r="H939" s="84" t="n"/>
      <c r="K939">
        <f>IF(C939="","",COUNTIF($C$4:C939,C939))</f>
        <v/>
      </c>
      <c r="L939">
        <f>IF(C939="","",INT(C939)&amp;"#"&amp;K939)</f>
        <v/>
      </c>
      <c r="M939">
        <f>IF(C939="","",YEAR(C939)&amp;"-"&amp;TEXT(MONTH(C939),"00"))</f>
        <v/>
      </c>
    </row>
    <row r="940">
      <c r="A940" s="83" t="n"/>
      <c r="C940" s="83" t="n"/>
      <c r="D940">
        <f>IF(C940="","",CHOOSE(WEEKDAY(C940,2),"pon","wt","śr","czw","pt","sob","ndz"))</f>
        <v/>
      </c>
      <c r="E940">
        <f>IF(C940="","",IF(K940=1,IFERROR(IF(INDEX('Dziennik'!$H$4:$H$1200,MATCH(C940,'Dziennik'!$A$4:$A$1200,0))="","(brak planu)",INDEX('Dziennik'!$H$4:$H$1200,MATCH(C940,'Dziennik'!$A$4:$A$1200,0))),"(dzień poza dziennikiem)"),IFERROR(INDEX($G$4:$G$1000,MATCH(INT(C940)&amp;"#"&amp;(K940-1),$L$4:$L$1000,0))&amp;"","")))</f>
        <v/>
      </c>
      <c r="F940" s="84">
        <f>IF(C940="","",IF(K940=1,IFERROR(INDEX('Dziennik'!$I$4:$I$1200,MATCH(C940,'Dziennik'!$A$4:$A$1200,0)),""),IFERROR(INDEX($H$4:$H$1000,MATCH(INT(C940)&amp;"#"&amp;(K940-1),$L$4:$L$1000,0)),"")))</f>
        <v/>
      </c>
      <c r="H940" s="84" t="n"/>
      <c r="K940">
        <f>IF(C940="","",COUNTIF($C$4:C940,C940))</f>
        <v/>
      </c>
      <c r="L940">
        <f>IF(C940="","",INT(C940)&amp;"#"&amp;K940)</f>
        <v/>
      </c>
      <c r="M940">
        <f>IF(C940="","",YEAR(C940)&amp;"-"&amp;TEXT(MONTH(C940),"00"))</f>
        <v/>
      </c>
    </row>
    <row r="941">
      <c r="A941" s="83" t="n"/>
      <c r="C941" s="83" t="n"/>
      <c r="D941">
        <f>IF(C941="","",CHOOSE(WEEKDAY(C941,2),"pon","wt","śr","czw","pt","sob","ndz"))</f>
        <v/>
      </c>
      <c r="E941">
        <f>IF(C941="","",IF(K941=1,IFERROR(IF(INDEX('Dziennik'!$H$4:$H$1200,MATCH(C941,'Dziennik'!$A$4:$A$1200,0))="","(brak planu)",INDEX('Dziennik'!$H$4:$H$1200,MATCH(C941,'Dziennik'!$A$4:$A$1200,0))),"(dzień poza dziennikiem)"),IFERROR(INDEX($G$4:$G$1000,MATCH(INT(C941)&amp;"#"&amp;(K941-1),$L$4:$L$1000,0))&amp;"","")))</f>
        <v/>
      </c>
      <c r="F941" s="84">
        <f>IF(C941="","",IF(K941=1,IFERROR(INDEX('Dziennik'!$I$4:$I$1200,MATCH(C941,'Dziennik'!$A$4:$A$1200,0)),""),IFERROR(INDEX($H$4:$H$1000,MATCH(INT(C941)&amp;"#"&amp;(K941-1),$L$4:$L$1000,0)),"")))</f>
        <v/>
      </c>
      <c r="H941" s="84" t="n"/>
      <c r="K941">
        <f>IF(C941="","",COUNTIF($C$4:C941,C941))</f>
        <v/>
      </c>
      <c r="L941">
        <f>IF(C941="","",INT(C941)&amp;"#"&amp;K941)</f>
        <v/>
      </c>
      <c r="M941">
        <f>IF(C941="","",YEAR(C941)&amp;"-"&amp;TEXT(MONTH(C941),"00"))</f>
        <v/>
      </c>
    </row>
    <row r="942">
      <c r="A942" s="83" t="n"/>
      <c r="C942" s="83" t="n"/>
      <c r="D942">
        <f>IF(C942="","",CHOOSE(WEEKDAY(C942,2),"pon","wt","śr","czw","pt","sob","ndz"))</f>
        <v/>
      </c>
      <c r="E942">
        <f>IF(C942="","",IF(K942=1,IFERROR(IF(INDEX('Dziennik'!$H$4:$H$1200,MATCH(C942,'Dziennik'!$A$4:$A$1200,0))="","(brak planu)",INDEX('Dziennik'!$H$4:$H$1200,MATCH(C942,'Dziennik'!$A$4:$A$1200,0))),"(dzień poza dziennikiem)"),IFERROR(INDEX($G$4:$G$1000,MATCH(INT(C942)&amp;"#"&amp;(K942-1),$L$4:$L$1000,0))&amp;"","")))</f>
        <v/>
      </c>
      <c r="F942" s="84">
        <f>IF(C942="","",IF(K942=1,IFERROR(INDEX('Dziennik'!$I$4:$I$1200,MATCH(C942,'Dziennik'!$A$4:$A$1200,0)),""),IFERROR(INDEX($H$4:$H$1000,MATCH(INT(C942)&amp;"#"&amp;(K942-1),$L$4:$L$1000,0)),"")))</f>
        <v/>
      </c>
      <c r="H942" s="84" t="n"/>
      <c r="K942">
        <f>IF(C942="","",COUNTIF($C$4:C942,C942))</f>
        <v/>
      </c>
      <c r="L942">
        <f>IF(C942="","",INT(C942)&amp;"#"&amp;K942)</f>
        <v/>
      </c>
      <c r="M942">
        <f>IF(C942="","",YEAR(C942)&amp;"-"&amp;TEXT(MONTH(C942),"00"))</f>
        <v/>
      </c>
    </row>
    <row r="943">
      <c r="A943" s="83" t="n"/>
      <c r="C943" s="83" t="n"/>
      <c r="D943">
        <f>IF(C943="","",CHOOSE(WEEKDAY(C943,2),"pon","wt","śr","czw","pt","sob","ndz"))</f>
        <v/>
      </c>
      <c r="E943">
        <f>IF(C943="","",IF(K943=1,IFERROR(IF(INDEX('Dziennik'!$H$4:$H$1200,MATCH(C943,'Dziennik'!$A$4:$A$1200,0))="","(brak planu)",INDEX('Dziennik'!$H$4:$H$1200,MATCH(C943,'Dziennik'!$A$4:$A$1200,0))),"(dzień poza dziennikiem)"),IFERROR(INDEX($G$4:$G$1000,MATCH(INT(C943)&amp;"#"&amp;(K943-1),$L$4:$L$1000,0))&amp;"","")))</f>
        <v/>
      </c>
      <c r="F943" s="84">
        <f>IF(C943="","",IF(K943=1,IFERROR(INDEX('Dziennik'!$I$4:$I$1200,MATCH(C943,'Dziennik'!$A$4:$A$1200,0)),""),IFERROR(INDEX($H$4:$H$1000,MATCH(INT(C943)&amp;"#"&amp;(K943-1),$L$4:$L$1000,0)),"")))</f>
        <v/>
      </c>
      <c r="H943" s="84" t="n"/>
      <c r="K943">
        <f>IF(C943="","",COUNTIF($C$4:C943,C943))</f>
        <v/>
      </c>
      <c r="L943">
        <f>IF(C943="","",INT(C943)&amp;"#"&amp;K943)</f>
        <v/>
      </c>
      <c r="M943">
        <f>IF(C943="","",YEAR(C943)&amp;"-"&amp;TEXT(MONTH(C943),"00"))</f>
        <v/>
      </c>
    </row>
    <row r="944">
      <c r="A944" s="83" t="n"/>
      <c r="C944" s="83" t="n"/>
      <c r="D944">
        <f>IF(C944="","",CHOOSE(WEEKDAY(C944,2),"pon","wt","śr","czw","pt","sob","ndz"))</f>
        <v/>
      </c>
      <c r="E944">
        <f>IF(C944="","",IF(K944=1,IFERROR(IF(INDEX('Dziennik'!$H$4:$H$1200,MATCH(C944,'Dziennik'!$A$4:$A$1200,0))="","(brak planu)",INDEX('Dziennik'!$H$4:$H$1200,MATCH(C944,'Dziennik'!$A$4:$A$1200,0))),"(dzień poza dziennikiem)"),IFERROR(INDEX($G$4:$G$1000,MATCH(INT(C944)&amp;"#"&amp;(K944-1),$L$4:$L$1000,0))&amp;"","")))</f>
        <v/>
      </c>
      <c r="F944" s="84">
        <f>IF(C944="","",IF(K944=1,IFERROR(INDEX('Dziennik'!$I$4:$I$1200,MATCH(C944,'Dziennik'!$A$4:$A$1200,0)),""),IFERROR(INDEX($H$4:$H$1000,MATCH(INT(C944)&amp;"#"&amp;(K944-1),$L$4:$L$1000,0)),"")))</f>
        <v/>
      </c>
      <c r="H944" s="84" t="n"/>
      <c r="K944">
        <f>IF(C944="","",COUNTIF($C$4:C944,C944))</f>
        <v/>
      </c>
      <c r="L944">
        <f>IF(C944="","",INT(C944)&amp;"#"&amp;K944)</f>
        <v/>
      </c>
      <c r="M944">
        <f>IF(C944="","",YEAR(C944)&amp;"-"&amp;TEXT(MONTH(C944),"00"))</f>
        <v/>
      </c>
    </row>
    <row r="945">
      <c r="A945" s="83" t="n"/>
      <c r="C945" s="83" t="n"/>
      <c r="D945">
        <f>IF(C945="","",CHOOSE(WEEKDAY(C945,2),"pon","wt","śr","czw","pt","sob","ndz"))</f>
        <v/>
      </c>
      <c r="E945">
        <f>IF(C945="","",IF(K945=1,IFERROR(IF(INDEX('Dziennik'!$H$4:$H$1200,MATCH(C945,'Dziennik'!$A$4:$A$1200,0))="","(brak planu)",INDEX('Dziennik'!$H$4:$H$1200,MATCH(C945,'Dziennik'!$A$4:$A$1200,0))),"(dzień poza dziennikiem)"),IFERROR(INDEX($G$4:$G$1000,MATCH(INT(C945)&amp;"#"&amp;(K945-1),$L$4:$L$1000,0))&amp;"","")))</f>
        <v/>
      </c>
      <c r="F945" s="84">
        <f>IF(C945="","",IF(K945=1,IFERROR(INDEX('Dziennik'!$I$4:$I$1200,MATCH(C945,'Dziennik'!$A$4:$A$1200,0)),""),IFERROR(INDEX($H$4:$H$1000,MATCH(INT(C945)&amp;"#"&amp;(K945-1),$L$4:$L$1000,0)),"")))</f>
        <v/>
      </c>
      <c r="H945" s="84" t="n"/>
      <c r="K945">
        <f>IF(C945="","",COUNTIF($C$4:C945,C945))</f>
        <v/>
      </c>
      <c r="L945">
        <f>IF(C945="","",INT(C945)&amp;"#"&amp;K945)</f>
        <v/>
      </c>
      <c r="M945">
        <f>IF(C945="","",YEAR(C945)&amp;"-"&amp;TEXT(MONTH(C945),"00"))</f>
        <v/>
      </c>
    </row>
    <row r="946">
      <c r="A946" s="83" t="n"/>
      <c r="C946" s="83" t="n"/>
      <c r="D946">
        <f>IF(C946="","",CHOOSE(WEEKDAY(C946,2),"pon","wt","śr","czw","pt","sob","ndz"))</f>
        <v/>
      </c>
      <c r="E946">
        <f>IF(C946="","",IF(K946=1,IFERROR(IF(INDEX('Dziennik'!$H$4:$H$1200,MATCH(C946,'Dziennik'!$A$4:$A$1200,0))="","(brak planu)",INDEX('Dziennik'!$H$4:$H$1200,MATCH(C946,'Dziennik'!$A$4:$A$1200,0))),"(dzień poza dziennikiem)"),IFERROR(INDEX($G$4:$G$1000,MATCH(INT(C946)&amp;"#"&amp;(K946-1),$L$4:$L$1000,0))&amp;"","")))</f>
        <v/>
      </c>
      <c r="F946" s="84">
        <f>IF(C946="","",IF(K946=1,IFERROR(INDEX('Dziennik'!$I$4:$I$1200,MATCH(C946,'Dziennik'!$A$4:$A$1200,0)),""),IFERROR(INDEX($H$4:$H$1000,MATCH(INT(C946)&amp;"#"&amp;(K946-1),$L$4:$L$1000,0)),"")))</f>
        <v/>
      </c>
      <c r="H946" s="84" t="n"/>
      <c r="K946">
        <f>IF(C946="","",COUNTIF($C$4:C946,C946))</f>
        <v/>
      </c>
      <c r="L946">
        <f>IF(C946="","",INT(C946)&amp;"#"&amp;K946)</f>
        <v/>
      </c>
      <c r="M946">
        <f>IF(C946="","",YEAR(C946)&amp;"-"&amp;TEXT(MONTH(C946),"00"))</f>
        <v/>
      </c>
    </row>
    <row r="947">
      <c r="A947" s="83" t="n"/>
      <c r="C947" s="83" t="n"/>
      <c r="D947">
        <f>IF(C947="","",CHOOSE(WEEKDAY(C947,2),"pon","wt","śr","czw","pt","sob","ndz"))</f>
        <v/>
      </c>
      <c r="E947">
        <f>IF(C947="","",IF(K947=1,IFERROR(IF(INDEX('Dziennik'!$H$4:$H$1200,MATCH(C947,'Dziennik'!$A$4:$A$1200,0))="","(brak planu)",INDEX('Dziennik'!$H$4:$H$1200,MATCH(C947,'Dziennik'!$A$4:$A$1200,0))),"(dzień poza dziennikiem)"),IFERROR(INDEX($G$4:$G$1000,MATCH(INT(C947)&amp;"#"&amp;(K947-1),$L$4:$L$1000,0))&amp;"","")))</f>
        <v/>
      </c>
      <c r="F947" s="84">
        <f>IF(C947="","",IF(K947=1,IFERROR(INDEX('Dziennik'!$I$4:$I$1200,MATCH(C947,'Dziennik'!$A$4:$A$1200,0)),""),IFERROR(INDEX($H$4:$H$1000,MATCH(INT(C947)&amp;"#"&amp;(K947-1),$L$4:$L$1000,0)),"")))</f>
        <v/>
      </c>
      <c r="H947" s="84" t="n"/>
      <c r="K947">
        <f>IF(C947="","",COUNTIF($C$4:C947,C947))</f>
        <v/>
      </c>
      <c r="L947">
        <f>IF(C947="","",INT(C947)&amp;"#"&amp;K947)</f>
        <v/>
      </c>
      <c r="M947">
        <f>IF(C947="","",YEAR(C947)&amp;"-"&amp;TEXT(MONTH(C947),"00"))</f>
        <v/>
      </c>
    </row>
    <row r="948">
      <c r="A948" s="83" t="n"/>
      <c r="C948" s="83" t="n"/>
      <c r="D948">
        <f>IF(C948="","",CHOOSE(WEEKDAY(C948,2),"pon","wt","śr","czw","pt","sob","ndz"))</f>
        <v/>
      </c>
      <c r="E948">
        <f>IF(C948="","",IF(K948=1,IFERROR(IF(INDEX('Dziennik'!$H$4:$H$1200,MATCH(C948,'Dziennik'!$A$4:$A$1200,0))="","(brak planu)",INDEX('Dziennik'!$H$4:$H$1200,MATCH(C948,'Dziennik'!$A$4:$A$1200,0))),"(dzień poza dziennikiem)"),IFERROR(INDEX($G$4:$G$1000,MATCH(INT(C948)&amp;"#"&amp;(K948-1),$L$4:$L$1000,0))&amp;"","")))</f>
        <v/>
      </c>
      <c r="F948" s="84">
        <f>IF(C948="","",IF(K948=1,IFERROR(INDEX('Dziennik'!$I$4:$I$1200,MATCH(C948,'Dziennik'!$A$4:$A$1200,0)),""),IFERROR(INDEX($H$4:$H$1000,MATCH(INT(C948)&amp;"#"&amp;(K948-1),$L$4:$L$1000,0)),"")))</f>
        <v/>
      </c>
      <c r="H948" s="84" t="n"/>
      <c r="K948">
        <f>IF(C948="","",COUNTIF($C$4:C948,C948))</f>
        <v/>
      </c>
      <c r="L948">
        <f>IF(C948="","",INT(C948)&amp;"#"&amp;K948)</f>
        <v/>
      </c>
      <c r="M948">
        <f>IF(C948="","",YEAR(C948)&amp;"-"&amp;TEXT(MONTH(C948),"00"))</f>
        <v/>
      </c>
    </row>
    <row r="949">
      <c r="A949" s="83" t="n"/>
      <c r="C949" s="83" t="n"/>
      <c r="D949">
        <f>IF(C949="","",CHOOSE(WEEKDAY(C949,2),"pon","wt","śr","czw","pt","sob","ndz"))</f>
        <v/>
      </c>
      <c r="E949">
        <f>IF(C949="","",IF(K949=1,IFERROR(IF(INDEX('Dziennik'!$H$4:$H$1200,MATCH(C949,'Dziennik'!$A$4:$A$1200,0))="","(brak planu)",INDEX('Dziennik'!$H$4:$H$1200,MATCH(C949,'Dziennik'!$A$4:$A$1200,0))),"(dzień poza dziennikiem)"),IFERROR(INDEX($G$4:$G$1000,MATCH(INT(C949)&amp;"#"&amp;(K949-1),$L$4:$L$1000,0))&amp;"","")))</f>
        <v/>
      </c>
      <c r="F949" s="84">
        <f>IF(C949="","",IF(K949=1,IFERROR(INDEX('Dziennik'!$I$4:$I$1200,MATCH(C949,'Dziennik'!$A$4:$A$1200,0)),""),IFERROR(INDEX($H$4:$H$1000,MATCH(INT(C949)&amp;"#"&amp;(K949-1),$L$4:$L$1000,0)),"")))</f>
        <v/>
      </c>
      <c r="H949" s="84" t="n"/>
      <c r="K949">
        <f>IF(C949="","",COUNTIF($C$4:C949,C949))</f>
        <v/>
      </c>
      <c r="L949">
        <f>IF(C949="","",INT(C949)&amp;"#"&amp;K949)</f>
        <v/>
      </c>
      <c r="M949">
        <f>IF(C949="","",YEAR(C949)&amp;"-"&amp;TEXT(MONTH(C949),"00"))</f>
        <v/>
      </c>
    </row>
    <row r="950">
      <c r="A950" s="83" t="n"/>
      <c r="C950" s="83" t="n"/>
      <c r="D950">
        <f>IF(C950="","",CHOOSE(WEEKDAY(C950,2),"pon","wt","śr","czw","pt","sob","ndz"))</f>
        <v/>
      </c>
      <c r="E950">
        <f>IF(C950="","",IF(K950=1,IFERROR(IF(INDEX('Dziennik'!$H$4:$H$1200,MATCH(C950,'Dziennik'!$A$4:$A$1200,0))="","(brak planu)",INDEX('Dziennik'!$H$4:$H$1200,MATCH(C950,'Dziennik'!$A$4:$A$1200,0))),"(dzień poza dziennikiem)"),IFERROR(INDEX($G$4:$G$1000,MATCH(INT(C950)&amp;"#"&amp;(K950-1),$L$4:$L$1000,0))&amp;"","")))</f>
        <v/>
      </c>
      <c r="F950" s="84">
        <f>IF(C950="","",IF(K950=1,IFERROR(INDEX('Dziennik'!$I$4:$I$1200,MATCH(C950,'Dziennik'!$A$4:$A$1200,0)),""),IFERROR(INDEX($H$4:$H$1000,MATCH(INT(C950)&amp;"#"&amp;(K950-1),$L$4:$L$1000,0)),"")))</f>
        <v/>
      </c>
      <c r="H950" s="84" t="n"/>
      <c r="K950">
        <f>IF(C950="","",COUNTIF($C$4:C950,C950))</f>
        <v/>
      </c>
      <c r="L950">
        <f>IF(C950="","",INT(C950)&amp;"#"&amp;K950)</f>
        <v/>
      </c>
      <c r="M950">
        <f>IF(C950="","",YEAR(C950)&amp;"-"&amp;TEXT(MONTH(C950),"00"))</f>
        <v/>
      </c>
    </row>
    <row r="951">
      <c r="A951" s="83" t="n"/>
      <c r="C951" s="83" t="n"/>
      <c r="D951">
        <f>IF(C951="","",CHOOSE(WEEKDAY(C951,2),"pon","wt","śr","czw","pt","sob","ndz"))</f>
        <v/>
      </c>
      <c r="E951">
        <f>IF(C951="","",IF(K951=1,IFERROR(IF(INDEX('Dziennik'!$H$4:$H$1200,MATCH(C951,'Dziennik'!$A$4:$A$1200,0))="","(brak planu)",INDEX('Dziennik'!$H$4:$H$1200,MATCH(C951,'Dziennik'!$A$4:$A$1200,0))),"(dzień poza dziennikiem)"),IFERROR(INDEX($G$4:$G$1000,MATCH(INT(C951)&amp;"#"&amp;(K951-1),$L$4:$L$1000,0))&amp;"","")))</f>
        <v/>
      </c>
      <c r="F951" s="84">
        <f>IF(C951="","",IF(K951=1,IFERROR(INDEX('Dziennik'!$I$4:$I$1200,MATCH(C951,'Dziennik'!$A$4:$A$1200,0)),""),IFERROR(INDEX($H$4:$H$1000,MATCH(INT(C951)&amp;"#"&amp;(K951-1),$L$4:$L$1000,0)),"")))</f>
        <v/>
      </c>
      <c r="H951" s="84" t="n"/>
      <c r="K951">
        <f>IF(C951="","",COUNTIF($C$4:C951,C951))</f>
        <v/>
      </c>
      <c r="L951">
        <f>IF(C951="","",INT(C951)&amp;"#"&amp;K951)</f>
        <v/>
      </c>
      <c r="M951">
        <f>IF(C951="","",YEAR(C951)&amp;"-"&amp;TEXT(MONTH(C951),"00"))</f>
        <v/>
      </c>
    </row>
    <row r="952">
      <c r="A952" s="83" t="n"/>
      <c r="C952" s="83" t="n"/>
      <c r="D952">
        <f>IF(C952="","",CHOOSE(WEEKDAY(C952,2),"pon","wt","śr","czw","pt","sob","ndz"))</f>
        <v/>
      </c>
      <c r="E952">
        <f>IF(C952="","",IF(K952=1,IFERROR(IF(INDEX('Dziennik'!$H$4:$H$1200,MATCH(C952,'Dziennik'!$A$4:$A$1200,0))="","(brak planu)",INDEX('Dziennik'!$H$4:$H$1200,MATCH(C952,'Dziennik'!$A$4:$A$1200,0))),"(dzień poza dziennikiem)"),IFERROR(INDEX($G$4:$G$1000,MATCH(INT(C952)&amp;"#"&amp;(K952-1),$L$4:$L$1000,0))&amp;"","")))</f>
        <v/>
      </c>
      <c r="F952" s="84">
        <f>IF(C952="","",IF(K952=1,IFERROR(INDEX('Dziennik'!$I$4:$I$1200,MATCH(C952,'Dziennik'!$A$4:$A$1200,0)),""),IFERROR(INDEX($H$4:$H$1000,MATCH(INT(C952)&amp;"#"&amp;(K952-1),$L$4:$L$1000,0)),"")))</f>
        <v/>
      </c>
      <c r="H952" s="84" t="n"/>
      <c r="K952">
        <f>IF(C952="","",COUNTIF($C$4:C952,C952))</f>
        <v/>
      </c>
      <c r="L952">
        <f>IF(C952="","",INT(C952)&amp;"#"&amp;K952)</f>
        <v/>
      </c>
      <c r="M952">
        <f>IF(C952="","",YEAR(C952)&amp;"-"&amp;TEXT(MONTH(C952),"00"))</f>
        <v/>
      </c>
    </row>
    <row r="953">
      <c r="A953" s="83" t="n"/>
      <c r="C953" s="83" t="n"/>
      <c r="D953">
        <f>IF(C953="","",CHOOSE(WEEKDAY(C953,2),"pon","wt","śr","czw","pt","sob","ndz"))</f>
        <v/>
      </c>
      <c r="E953">
        <f>IF(C953="","",IF(K953=1,IFERROR(IF(INDEX('Dziennik'!$H$4:$H$1200,MATCH(C953,'Dziennik'!$A$4:$A$1200,0))="","(brak planu)",INDEX('Dziennik'!$H$4:$H$1200,MATCH(C953,'Dziennik'!$A$4:$A$1200,0))),"(dzień poza dziennikiem)"),IFERROR(INDEX($G$4:$G$1000,MATCH(INT(C953)&amp;"#"&amp;(K953-1),$L$4:$L$1000,0))&amp;"","")))</f>
        <v/>
      </c>
      <c r="F953" s="84">
        <f>IF(C953="","",IF(K953=1,IFERROR(INDEX('Dziennik'!$I$4:$I$1200,MATCH(C953,'Dziennik'!$A$4:$A$1200,0)),""),IFERROR(INDEX($H$4:$H$1000,MATCH(INT(C953)&amp;"#"&amp;(K953-1),$L$4:$L$1000,0)),"")))</f>
        <v/>
      </c>
      <c r="H953" s="84" t="n"/>
      <c r="K953">
        <f>IF(C953="","",COUNTIF($C$4:C953,C953))</f>
        <v/>
      </c>
      <c r="L953">
        <f>IF(C953="","",INT(C953)&amp;"#"&amp;K953)</f>
        <v/>
      </c>
      <c r="M953">
        <f>IF(C953="","",YEAR(C953)&amp;"-"&amp;TEXT(MONTH(C953),"00"))</f>
        <v/>
      </c>
    </row>
    <row r="954">
      <c r="A954" s="83" t="n"/>
      <c r="C954" s="83" t="n"/>
      <c r="D954">
        <f>IF(C954="","",CHOOSE(WEEKDAY(C954,2),"pon","wt","śr","czw","pt","sob","ndz"))</f>
        <v/>
      </c>
      <c r="E954">
        <f>IF(C954="","",IF(K954=1,IFERROR(IF(INDEX('Dziennik'!$H$4:$H$1200,MATCH(C954,'Dziennik'!$A$4:$A$1200,0))="","(brak planu)",INDEX('Dziennik'!$H$4:$H$1200,MATCH(C954,'Dziennik'!$A$4:$A$1200,0))),"(dzień poza dziennikiem)"),IFERROR(INDEX($G$4:$G$1000,MATCH(INT(C954)&amp;"#"&amp;(K954-1),$L$4:$L$1000,0))&amp;"","")))</f>
        <v/>
      </c>
      <c r="F954" s="84">
        <f>IF(C954="","",IF(K954=1,IFERROR(INDEX('Dziennik'!$I$4:$I$1200,MATCH(C954,'Dziennik'!$A$4:$A$1200,0)),""),IFERROR(INDEX($H$4:$H$1000,MATCH(INT(C954)&amp;"#"&amp;(K954-1),$L$4:$L$1000,0)),"")))</f>
        <v/>
      </c>
      <c r="H954" s="84" t="n"/>
      <c r="K954">
        <f>IF(C954="","",COUNTIF($C$4:C954,C954))</f>
        <v/>
      </c>
      <c r="L954">
        <f>IF(C954="","",INT(C954)&amp;"#"&amp;K954)</f>
        <v/>
      </c>
      <c r="M954">
        <f>IF(C954="","",YEAR(C954)&amp;"-"&amp;TEXT(MONTH(C954),"00"))</f>
        <v/>
      </c>
    </row>
    <row r="955">
      <c r="A955" s="83" t="n"/>
      <c r="C955" s="83" t="n"/>
      <c r="D955">
        <f>IF(C955="","",CHOOSE(WEEKDAY(C955,2),"pon","wt","śr","czw","pt","sob","ndz"))</f>
        <v/>
      </c>
      <c r="E955">
        <f>IF(C955="","",IF(K955=1,IFERROR(IF(INDEX('Dziennik'!$H$4:$H$1200,MATCH(C955,'Dziennik'!$A$4:$A$1200,0))="","(brak planu)",INDEX('Dziennik'!$H$4:$H$1200,MATCH(C955,'Dziennik'!$A$4:$A$1200,0))),"(dzień poza dziennikiem)"),IFERROR(INDEX($G$4:$G$1000,MATCH(INT(C955)&amp;"#"&amp;(K955-1),$L$4:$L$1000,0))&amp;"","")))</f>
        <v/>
      </c>
      <c r="F955" s="84">
        <f>IF(C955="","",IF(K955=1,IFERROR(INDEX('Dziennik'!$I$4:$I$1200,MATCH(C955,'Dziennik'!$A$4:$A$1200,0)),""),IFERROR(INDEX($H$4:$H$1000,MATCH(INT(C955)&amp;"#"&amp;(K955-1),$L$4:$L$1000,0)),"")))</f>
        <v/>
      </c>
      <c r="H955" s="84" t="n"/>
      <c r="K955">
        <f>IF(C955="","",COUNTIF($C$4:C955,C955))</f>
        <v/>
      </c>
      <c r="L955">
        <f>IF(C955="","",INT(C955)&amp;"#"&amp;K955)</f>
        <v/>
      </c>
      <c r="M955">
        <f>IF(C955="","",YEAR(C955)&amp;"-"&amp;TEXT(MONTH(C955),"00"))</f>
        <v/>
      </c>
    </row>
    <row r="956">
      <c r="A956" s="83" t="n"/>
      <c r="C956" s="83" t="n"/>
      <c r="D956">
        <f>IF(C956="","",CHOOSE(WEEKDAY(C956,2),"pon","wt","śr","czw","pt","sob","ndz"))</f>
        <v/>
      </c>
      <c r="E956">
        <f>IF(C956="","",IF(K956=1,IFERROR(IF(INDEX('Dziennik'!$H$4:$H$1200,MATCH(C956,'Dziennik'!$A$4:$A$1200,0))="","(brak planu)",INDEX('Dziennik'!$H$4:$H$1200,MATCH(C956,'Dziennik'!$A$4:$A$1200,0))),"(dzień poza dziennikiem)"),IFERROR(INDEX($G$4:$G$1000,MATCH(INT(C956)&amp;"#"&amp;(K956-1),$L$4:$L$1000,0))&amp;"","")))</f>
        <v/>
      </c>
      <c r="F956" s="84">
        <f>IF(C956="","",IF(K956=1,IFERROR(INDEX('Dziennik'!$I$4:$I$1200,MATCH(C956,'Dziennik'!$A$4:$A$1200,0)),""),IFERROR(INDEX($H$4:$H$1000,MATCH(INT(C956)&amp;"#"&amp;(K956-1),$L$4:$L$1000,0)),"")))</f>
        <v/>
      </c>
      <c r="H956" s="84" t="n"/>
      <c r="K956">
        <f>IF(C956="","",COUNTIF($C$4:C956,C956))</f>
        <v/>
      </c>
      <c r="L956">
        <f>IF(C956="","",INT(C956)&amp;"#"&amp;K956)</f>
        <v/>
      </c>
      <c r="M956">
        <f>IF(C956="","",YEAR(C956)&amp;"-"&amp;TEXT(MONTH(C956),"00"))</f>
        <v/>
      </c>
    </row>
    <row r="957">
      <c r="A957" s="83" t="n"/>
      <c r="C957" s="83" t="n"/>
      <c r="D957">
        <f>IF(C957="","",CHOOSE(WEEKDAY(C957,2),"pon","wt","śr","czw","pt","sob","ndz"))</f>
        <v/>
      </c>
      <c r="E957">
        <f>IF(C957="","",IF(K957=1,IFERROR(IF(INDEX('Dziennik'!$H$4:$H$1200,MATCH(C957,'Dziennik'!$A$4:$A$1200,0))="","(brak planu)",INDEX('Dziennik'!$H$4:$H$1200,MATCH(C957,'Dziennik'!$A$4:$A$1200,0))),"(dzień poza dziennikiem)"),IFERROR(INDEX($G$4:$G$1000,MATCH(INT(C957)&amp;"#"&amp;(K957-1),$L$4:$L$1000,0))&amp;"","")))</f>
        <v/>
      </c>
      <c r="F957" s="84">
        <f>IF(C957="","",IF(K957=1,IFERROR(INDEX('Dziennik'!$I$4:$I$1200,MATCH(C957,'Dziennik'!$A$4:$A$1200,0)),""),IFERROR(INDEX($H$4:$H$1000,MATCH(INT(C957)&amp;"#"&amp;(K957-1),$L$4:$L$1000,0)),"")))</f>
        <v/>
      </c>
      <c r="H957" s="84" t="n"/>
      <c r="K957">
        <f>IF(C957="","",COUNTIF($C$4:C957,C957))</f>
        <v/>
      </c>
      <c r="L957">
        <f>IF(C957="","",INT(C957)&amp;"#"&amp;K957)</f>
        <v/>
      </c>
      <c r="M957">
        <f>IF(C957="","",YEAR(C957)&amp;"-"&amp;TEXT(MONTH(C957),"00"))</f>
        <v/>
      </c>
    </row>
    <row r="958">
      <c r="A958" s="83" t="n"/>
      <c r="C958" s="83" t="n"/>
      <c r="D958">
        <f>IF(C958="","",CHOOSE(WEEKDAY(C958,2),"pon","wt","śr","czw","pt","sob","ndz"))</f>
        <v/>
      </c>
      <c r="E958">
        <f>IF(C958="","",IF(K958=1,IFERROR(IF(INDEX('Dziennik'!$H$4:$H$1200,MATCH(C958,'Dziennik'!$A$4:$A$1200,0))="","(brak planu)",INDEX('Dziennik'!$H$4:$H$1200,MATCH(C958,'Dziennik'!$A$4:$A$1200,0))),"(dzień poza dziennikiem)"),IFERROR(INDEX($G$4:$G$1000,MATCH(INT(C958)&amp;"#"&amp;(K958-1),$L$4:$L$1000,0))&amp;"","")))</f>
        <v/>
      </c>
      <c r="F958" s="84">
        <f>IF(C958="","",IF(K958=1,IFERROR(INDEX('Dziennik'!$I$4:$I$1200,MATCH(C958,'Dziennik'!$A$4:$A$1200,0)),""),IFERROR(INDEX($H$4:$H$1000,MATCH(INT(C958)&amp;"#"&amp;(K958-1),$L$4:$L$1000,0)),"")))</f>
        <v/>
      </c>
      <c r="H958" s="84" t="n"/>
      <c r="K958">
        <f>IF(C958="","",COUNTIF($C$4:C958,C958))</f>
        <v/>
      </c>
      <c r="L958">
        <f>IF(C958="","",INT(C958)&amp;"#"&amp;K958)</f>
        <v/>
      </c>
      <c r="M958">
        <f>IF(C958="","",YEAR(C958)&amp;"-"&amp;TEXT(MONTH(C958),"00"))</f>
        <v/>
      </c>
    </row>
    <row r="959">
      <c r="A959" s="83" t="n"/>
      <c r="C959" s="83" t="n"/>
      <c r="D959">
        <f>IF(C959="","",CHOOSE(WEEKDAY(C959,2),"pon","wt","śr","czw","pt","sob","ndz"))</f>
        <v/>
      </c>
      <c r="E959">
        <f>IF(C959="","",IF(K959=1,IFERROR(IF(INDEX('Dziennik'!$H$4:$H$1200,MATCH(C959,'Dziennik'!$A$4:$A$1200,0))="","(brak planu)",INDEX('Dziennik'!$H$4:$H$1200,MATCH(C959,'Dziennik'!$A$4:$A$1200,0))),"(dzień poza dziennikiem)"),IFERROR(INDEX($G$4:$G$1000,MATCH(INT(C959)&amp;"#"&amp;(K959-1),$L$4:$L$1000,0))&amp;"","")))</f>
        <v/>
      </c>
      <c r="F959" s="84">
        <f>IF(C959="","",IF(K959=1,IFERROR(INDEX('Dziennik'!$I$4:$I$1200,MATCH(C959,'Dziennik'!$A$4:$A$1200,0)),""),IFERROR(INDEX($H$4:$H$1000,MATCH(INT(C959)&amp;"#"&amp;(K959-1),$L$4:$L$1000,0)),"")))</f>
        <v/>
      </c>
      <c r="H959" s="84" t="n"/>
      <c r="K959">
        <f>IF(C959="","",COUNTIF($C$4:C959,C959))</f>
        <v/>
      </c>
      <c r="L959">
        <f>IF(C959="","",INT(C959)&amp;"#"&amp;K959)</f>
        <v/>
      </c>
      <c r="M959">
        <f>IF(C959="","",YEAR(C959)&amp;"-"&amp;TEXT(MONTH(C959),"00"))</f>
        <v/>
      </c>
    </row>
    <row r="960">
      <c r="A960" s="83" t="n"/>
      <c r="C960" s="83" t="n"/>
      <c r="D960">
        <f>IF(C960="","",CHOOSE(WEEKDAY(C960,2),"pon","wt","śr","czw","pt","sob","ndz"))</f>
        <v/>
      </c>
      <c r="E960">
        <f>IF(C960="","",IF(K960=1,IFERROR(IF(INDEX('Dziennik'!$H$4:$H$1200,MATCH(C960,'Dziennik'!$A$4:$A$1200,0))="","(brak planu)",INDEX('Dziennik'!$H$4:$H$1200,MATCH(C960,'Dziennik'!$A$4:$A$1200,0))),"(dzień poza dziennikiem)"),IFERROR(INDEX($G$4:$G$1000,MATCH(INT(C960)&amp;"#"&amp;(K960-1),$L$4:$L$1000,0))&amp;"","")))</f>
        <v/>
      </c>
      <c r="F960" s="84">
        <f>IF(C960="","",IF(K960=1,IFERROR(INDEX('Dziennik'!$I$4:$I$1200,MATCH(C960,'Dziennik'!$A$4:$A$1200,0)),""),IFERROR(INDEX($H$4:$H$1000,MATCH(INT(C960)&amp;"#"&amp;(K960-1),$L$4:$L$1000,0)),"")))</f>
        <v/>
      </c>
      <c r="H960" s="84" t="n"/>
      <c r="K960">
        <f>IF(C960="","",COUNTIF($C$4:C960,C960))</f>
        <v/>
      </c>
      <c r="L960">
        <f>IF(C960="","",INT(C960)&amp;"#"&amp;K960)</f>
        <v/>
      </c>
      <c r="M960">
        <f>IF(C960="","",YEAR(C960)&amp;"-"&amp;TEXT(MONTH(C960),"00"))</f>
        <v/>
      </c>
    </row>
    <row r="961">
      <c r="A961" s="83" t="n"/>
      <c r="C961" s="83" t="n"/>
      <c r="D961">
        <f>IF(C961="","",CHOOSE(WEEKDAY(C961,2),"pon","wt","śr","czw","pt","sob","ndz"))</f>
        <v/>
      </c>
      <c r="E961">
        <f>IF(C961="","",IF(K961=1,IFERROR(IF(INDEX('Dziennik'!$H$4:$H$1200,MATCH(C961,'Dziennik'!$A$4:$A$1200,0))="","(brak planu)",INDEX('Dziennik'!$H$4:$H$1200,MATCH(C961,'Dziennik'!$A$4:$A$1200,0))),"(dzień poza dziennikiem)"),IFERROR(INDEX($G$4:$G$1000,MATCH(INT(C961)&amp;"#"&amp;(K961-1),$L$4:$L$1000,0))&amp;"","")))</f>
        <v/>
      </c>
      <c r="F961" s="84">
        <f>IF(C961="","",IF(K961=1,IFERROR(INDEX('Dziennik'!$I$4:$I$1200,MATCH(C961,'Dziennik'!$A$4:$A$1200,0)),""),IFERROR(INDEX($H$4:$H$1000,MATCH(INT(C961)&amp;"#"&amp;(K961-1),$L$4:$L$1000,0)),"")))</f>
        <v/>
      </c>
      <c r="H961" s="84" t="n"/>
      <c r="K961">
        <f>IF(C961="","",COUNTIF($C$4:C961,C961))</f>
        <v/>
      </c>
      <c r="L961">
        <f>IF(C961="","",INT(C961)&amp;"#"&amp;K961)</f>
        <v/>
      </c>
      <c r="M961">
        <f>IF(C961="","",YEAR(C961)&amp;"-"&amp;TEXT(MONTH(C961),"00"))</f>
        <v/>
      </c>
    </row>
    <row r="962">
      <c r="A962" s="83" t="n"/>
      <c r="C962" s="83" t="n"/>
      <c r="D962">
        <f>IF(C962="","",CHOOSE(WEEKDAY(C962,2),"pon","wt","śr","czw","pt","sob","ndz"))</f>
        <v/>
      </c>
      <c r="E962">
        <f>IF(C962="","",IF(K962=1,IFERROR(IF(INDEX('Dziennik'!$H$4:$H$1200,MATCH(C962,'Dziennik'!$A$4:$A$1200,0))="","(brak planu)",INDEX('Dziennik'!$H$4:$H$1200,MATCH(C962,'Dziennik'!$A$4:$A$1200,0))),"(dzień poza dziennikiem)"),IFERROR(INDEX($G$4:$G$1000,MATCH(INT(C962)&amp;"#"&amp;(K962-1),$L$4:$L$1000,0))&amp;"","")))</f>
        <v/>
      </c>
      <c r="F962" s="84">
        <f>IF(C962="","",IF(K962=1,IFERROR(INDEX('Dziennik'!$I$4:$I$1200,MATCH(C962,'Dziennik'!$A$4:$A$1200,0)),""),IFERROR(INDEX($H$4:$H$1000,MATCH(INT(C962)&amp;"#"&amp;(K962-1),$L$4:$L$1000,0)),"")))</f>
        <v/>
      </c>
      <c r="H962" s="84" t="n"/>
      <c r="K962">
        <f>IF(C962="","",COUNTIF($C$4:C962,C962))</f>
        <v/>
      </c>
      <c r="L962">
        <f>IF(C962="","",INT(C962)&amp;"#"&amp;K962)</f>
        <v/>
      </c>
      <c r="M962">
        <f>IF(C962="","",YEAR(C962)&amp;"-"&amp;TEXT(MONTH(C962),"00"))</f>
        <v/>
      </c>
    </row>
    <row r="963">
      <c r="A963" s="83" t="n"/>
      <c r="C963" s="83" t="n"/>
      <c r="D963">
        <f>IF(C963="","",CHOOSE(WEEKDAY(C963,2),"pon","wt","śr","czw","pt","sob","ndz"))</f>
        <v/>
      </c>
      <c r="E963">
        <f>IF(C963="","",IF(K963=1,IFERROR(IF(INDEX('Dziennik'!$H$4:$H$1200,MATCH(C963,'Dziennik'!$A$4:$A$1200,0))="","(brak planu)",INDEX('Dziennik'!$H$4:$H$1200,MATCH(C963,'Dziennik'!$A$4:$A$1200,0))),"(dzień poza dziennikiem)"),IFERROR(INDEX($G$4:$G$1000,MATCH(INT(C963)&amp;"#"&amp;(K963-1),$L$4:$L$1000,0))&amp;"","")))</f>
        <v/>
      </c>
      <c r="F963" s="84">
        <f>IF(C963="","",IF(K963=1,IFERROR(INDEX('Dziennik'!$I$4:$I$1200,MATCH(C963,'Dziennik'!$A$4:$A$1200,0)),""),IFERROR(INDEX($H$4:$H$1000,MATCH(INT(C963)&amp;"#"&amp;(K963-1),$L$4:$L$1000,0)),"")))</f>
        <v/>
      </c>
      <c r="H963" s="84" t="n"/>
      <c r="K963">
        <f>IF(C963="","",COUNTIF($C$4:C963,C963))</f>
        <v/>
      </c>
      <c r="L963">
        <f>IF(C963="","",INT(C963)&amp;"#"&amp;K963)</f>
        <v/>
      </c>
      <c r="M963">
        <f>IF(C963="","",YEAR(C963)&amp;"-"&amp;TEXT(MONTH(C963),"00"))</f>
        <v/>
      </c>
    </row>
    <row r="964">
      <c r="A964" s="83" t="n"/>
      <c r="C964" s="83" t="n"/>
      <c r="D964">
        <f>IF(C964="","",CHOOSE(WEEKDAY(C964,2),"pon","wt","śr","czw","pt","sob","ndz"))</f>
        <v/>
      </c>
      <c r="E964">
        <f>IF(C964="","",IF(K964=1,IFERROR(IF(INDEX('Dziennik'!$H$4:$H$1200,MATCH(C964,'Dziennik'!$A$4:$A$1200,0))="","(brak planu)",INDEX('Dziennik'!$H$4:$H$1200,MATCH(C964,'Dziennik'!$A$4:$A$1200,0))),"(dzień poza dziennikiem)"),IFERROR(INDEX($G$4:$G$1000,MATCH(INT(C964)&amp;"#"&amp;(K964-1),$L$4:$L$1000,0))&amp;"","")))</f>
        <v/>
      </c>
      <c r="F964" s="84">
        <f>IF(C964="","",IF(K964=1,IFERROR(INDEX('Dziennik'!$I$4:$I$1200,MATCH(C964,'Dziennik'!$A$4:$A$1200,0)),""),IFERROR(INDEX($H$4:$H$1000,MATCH(INT(C964)&amp;"#"&amp;(K964-1),$L$4:$L$1000,0)),"")))</f>
        <v/>
      </c>
      <c r="H964" s="84" t="n"/>
      <c r="K964">
        <f>IF(C964="","",COUNTIF($C$4:C964,C964))</f>
        <v/>
      </c>
      <c r="L964">
        <f>IF(C964="","",INT(C964)&amp;"#"&amp;K964)</f>
        <v/>
      </c>
      <c r="M964">
        <f>IF(C964="","",YEAR(C964)&amp;"-"&amp;TEXT(MONTH(C964),"00"))</f>
        <v/>
      </c>
    </row>
    <row r="965">
      <c r="A965" s="83" t="n"/>
      <c r="C965" s="83" t="n"/>
      <c r="D965">
        <f>IF(C965="","",CHOOSE(WEEKDAY(C965,2),"pon","wt","śr","czw","pt","sob","ndz"))</f>
        <v/>
      </c>
      <c r="E965">
        <f>IF(C965="","",IF(K965=1,IFERROR(IF(INDEX('Dziennik'!$H$4:$H$1200,MATCH(C965,'Dziennik'!$A$4:$A$1200,0))="","(brak planu)",INDEX('Dziennik'!$H$4:$H$1200,MATCH(C965,'Dziennik'!$A$4:$A$1200,0))),"(dzień poza dziennikiem)"),IFERROR(INDEX($G$4:$G$1000,MATCH(INT(C965)&amp;"#"&amp;(K965-1),$L$4:$L$1000,0))&amp;"","")))</f>
        <v/>
      </c>
      <c r="F965" s="84">
        <f>IF(C965="","",IF(K965=1,IFERROR(INDEX('Dziennik'!$I$4:$I$1200,MATCH(C965,'Dziennik'!$A$4:$A$1200,0)),""),IFERROR(INDEX($H$4:$H$1000,MATCH(INT(C965)&amp;"#"&amp;(K965-1),$L$4:$L$1000,0)),"")))</f>
        <v/>
      </c>
      <c r="H965" s="84" t="n"/>
      <c r="K965">
        <f>IF(C965="","",COUNTIF($C$4:C965,C965))</f>
        <v/>
      </c>
      <c r="L965">
        <f>IF(C965="","",INT(C965)&amp;"#"&amp;K965)</f>
        <v/>
      </c>
      <c r="M965">
        <f>IF(C965="","",YEAR(C965)&amp;"-"&amp;TEXT(MONTH(C965),"00"))</f>
        <v/>
      </c>
    </row>
    <row r="966">
      <c r="A966" s="83" t="n"/>
      <c r="C966" s="83" t="n"/>
      <c r="D966">
        <f>IF(C966="","",CHOOSE(WEEKDAY(C966,2),"pon","wt","śr","czw","pt","sob","ndz"))</f>
        <v/>
      </c>
      <c r="E966">
        <f>IF(C966="","",IF(K966=1,IFERROR(IF(INDEX('Dziennik'!$H$4:$H$1200,MATCH(C966,'Dziennik'!$A$4:$A$1200,0))="","(brak planu)",INDEX('Dziennik'!$H$4:$H$1200,MATCH(C966,'Dziennik'!$A$4:$A$1200,0))),"(dzień poza dziennikiem)"),IFERROR(INDEX($G$4:$G$1000,MATCH(INT(C966)&amp;"#"&amp;(K966-1),$L$4:$L$1000,0))&amp;"","")))</f>
        <v/>
      </c>
      <c r="F966" s="84">
        <f>IF(C966="","",IF(K966=1,IFERROR(INDEX('Dziennik'!$I$4:$I$1200,MATCH(C966,'Dziennik'!$A$4:$A$1200,0)),""),IFERROR(INDEX($H$4:$H$1000,MATCH(INT(C966)&amp;"#"&amp;(K966-1),$L$4:$L$1000,0)),"")))</f>
        <v/>
      </c>
      <c r="H966" s="84" t="n"/>
      <c r="K966">
        <f>IF(C966="","",COUNTIF($C$4:C966,C966))</f>
        <v/>
      </c>
      <c r="L966">
        <f>IF(C966="","",INT(C966)&amp;"#"&amp;K966)</f>
        <v/>
      </c>
      <c r="M966">
        <f>IF(C966="","",YEAR(C966)&amp;"-"&amp;TEXT(MONTH(C966),"00"))</f>
        <v/>
      </c>
    </row>
    <row r="967">
      <c r="A967" s="83" t="n"/>
      <c r="C967" s="83" t="n"/>
      <c r="D967">
        <f>IF(C967="","",CHOOSE(WEEKDAY(C967,2),"pon","wt","śr","czw","pt","sob","ndz"))</f>
        <v/>
      </c>
      <c r="E967">
        <f>IF(C967="","",IF(K967=1,IFERROR(IF(INDEX('Dziennik'!$H$4:$H$1200,MATCH(C967,'Dziennik'!$A$4:$A$1200,0))="","(brak planu)",INDEX('Dziennik'!$H$4:$H$1200,MATCH(C967,'Dziennik'!$A$4:$A$1200,0))),"(dzień poza dziennikiem)"),IFERROR(INDEX($G$4:$G$1000,MATCH(INT(C967)&amp;"#"&amp;(K967-1),$L$4:$L$1000,0))&amp;"","")))</f>
        <v/>
      </c>
      <c r="F967" s="84">
        <f>IF(C967="","",IF(K967=1,IFERROR(INDEX('Dziennik'!$I$4:$I$1200,MATCH(C967,'Dziennik'!$A$4:$A$1200,0)),""),IFERROR(INDEX($H$4:$H$1000,MATCH(INT(C967)&amp;"#"&amp;(K967-1),$L$4:$L$1000,0)),"")))</f>
        <v/>
      </c>
      <c r="H967" s="84" t="n"/>
      <c r="K967">
        <f>IF(C967="","",COUNTIF($C$4:C967,C967))</f>
        <v/>
      </c>
      <c r="L967">
        <f>IF(C967="","",INT(C967)&amp;"#"&amp;K967)</f>
        <v/>
      </c>
      <c r="M967">
        <f>IF(C967="","",YEAR(C967)&amp;"-"&amp;TEXT(MONTH(C967),"00"))</f>
        <v/>
      </c>
    </row>
    <row r="968">
      <c r="A968" s="83" t="n"/>
      <c r="C968" s="83" t="n"/>
      <c r="D968">
        <f>IF(C968="","",CHOOSE(WEEKDAY(C968,2),"pon","wt","śr","czw","pt","sob","ndz"))</f>
        <v/>
      </c>
      <c r="E968">
        <f>IF(C968="","",IF(K968=1,IFERROR(IF(INDEX('Dziennik'!$H$4:$H$1200,MATCH(C968,'Dziennik'!$A$4:$A$1200,0))="","(brak planu)",INDEX('Dziennik'!$H$4:$H$1200,MATCH(C968,'Dziennik'!$A$4:$A$1200,0))),"(dzień poza dziennikiem)"),IFERROR(INDEX($G$4:$G$1000,MATCH(INT(C968)&amp;"#"&amp;(K968-1),$L$4:$L$1000,0))&amp;"","")))</f>
        <v/>
      </c>
      <c r="F968" s="84">
        <f>IF(C968="","",IF(K968=1,IFERROR(INDEX('Dziennik'!$I$4:$I$1200,MATCH(C968,'Dziennik'!$A$4:$A$1200,0)),""),IFERROR(INDEX($H$4:$H$1000,MATCH(INT(C968)&amp;"#"&amp;(K968-1),$L$4:$L$1000,0)),"")))</f>
        <v/>
      </c>
      <c r="H968" s="84" t="n"/>
      <c r="K968">
        <f>IF(C968="","",COUNTIF($C$4:C968,C968))</f>
        <v/>
      </c>
      <c r="L968">
        <f>IF(C968="","",INT(C968)&amp;"#"&amp;K968)</f>
        <v/>
      </c>
      <c r="M968">
        <f>IF(C968="","",YEAR(C968)&amp;"-"&amp;TEXT(MONTH(C968),"00"))</f>
        <v/>
      </c>
    </row>
    <row r="969">
      <c r="A969" s="83" t="n"/>
      <c r="C969" s="83" t="n"/>
      <c r="D969">
        <f>IF(C969="","",CHOOSE(WEEKDAY(C969,2),"pon","wt","śr","czw","pt","sob","ndz"))</f>
        <v/>
      </c>
      <c r="E969">
        <f>IF(C969="","",IF(K969=1,IFERROR(IF(INDEX('Dziennik'!$H$4:$H$1200,MATCH(C969,'Dziennik'!$A$4:$A$1200,0))="","(brak planu)",INDEX('Dziennik'!$H$4:$H$1200,MATCH(C969,'Dziennik'!$A$4:$A$1200,0))),"(dzień poza dziennikiem)"),IFERROR(INDEX($G$4:$G$1000,MATCH(INT(C969)&amp;"#"&amp;(K969-1),$L$4:$L$1000,0))&amp;"","")))</f>
        <v/>
      </c>
      <c r="F969" s="84">
        <f>IF(C969="","",IF(K969=1,IFERROR(INDEX('Dziennik'!$I$4:$I$1200,MATCH(C969,'Dziennik'!$A$4:$A$1200,0)),""),IFERROR(INDEX($H$4:$H$1000,MATCH(INT(C969)&amp;"#"&amp;(K969-1),$L$4:$L$1000,0)),"")))</f>
        <v/>
      </c>
      <c r="H969" s="84" t="n"/>
      <c r="K969">
        <f>IF(C969="","",COUNTIF($C$4:C969,C969))</f>
        <v/>
      </c>
      <c r="L969">
        <f>IF(C969="","",INT(C969)&amp;"#"&amp;K969)</f>
        <v/>
      </c>
      <c r="M969">
        <f>IF(C969="","",YEAR(C969)&amp;"-"&amp;TEXT(MONTH(C969),"00"))</f>
        <v/>
      </c>
    </row>
    <row r="970">
      <c r="A970" s="83" t="n"/>
      <c r="C970" s="83" t="n"/>
      <c r="D970">
        <f>IF(C970="","",CHOOSE(WEEKDAY(C970,2),"pon","wt","śr","czw","pt","sob","ndz"))</f>
        <v/>
      </c>
      <c r="E970">
        <f>IF(C970="","",IF(K970=1,IFERROR(IF(INDEX('Dziennik'!$H$4:$H$1200,MATCH(C970,'Dziennik'!$A$4:$A$1200,0))="","(brak planu)",INDEX('Dziennik'!$H$4:$H$1200,MATCH(C970,'Dziennik'!$A$4:$A$1200,0))),"(dzień poza dziennikiem)"),IFERROR(INDEX($G$4:$G$1000,MATCH(INT(C970)&amp;"#"&amp;(K970-1),$L$4:$L$1000,0))&amp;"","")))</f>
        <v/>
      </c>
      <c r="F970" s="84">
        <f>IF(C970="","",IF(K970=1,IFERROR(INDEX('Dziennik'!$I$4:$I$1200,MATCH(C970,'Dziennik'!$A$4:$A$1200,0)),""),IFERROR(INDEX($H$4:$H$1000,MATCH(INT(C970)&amp;"#"&amp;(K970-1),$L$4:$L$1000,0)),"")))</f>
        <v/>
      </c>
      <c r="H970" s="84" t="n"/>
      <c r="K970">
        <f>IF(C970="","",COUNTIF($C$4:C970,C970))</f>
        <v/>
      </c>
      <c r="L970">
        <f>IF(C970="","",INT(C970)&amp;"#"&amp;K970)</f>
        <v/>
      </c>
      <c r="M970">
        <f>IF(C970="","",YEAR(C970)&amp;"-"&amp;TEXT(MONTH(C970),"00"))</f>
        <v/>
      </c>
    </row>
    <row r="971">
      <c r="A971" s="83" t="n"/>
      <c r="C971" s="83" t="n"/>
      <c r="D971">
        <f>IF(C971="","",CHOOSE(WEEKDAY(C971,2),"pon","wt","śr","czw","pt","sob","ndz"))</f>
        <v/>
      </c>
      <c r="E971">
        <f>IF(C971="","",IF(K971=1,IFERROR(IF(INDEX('Dziennik'!$H$4:$H$1200,MATCH(C971,'Dziennik'!$A$4:$A$1200,0))="","(brak planu)",INDEX('Dziennik'!$H$4:$H$1200,MATCH(C971,'Dziennik'!$A$4:$A$1200,0))),"(dzień poza dziennikiem)"),IFERROR(INDEX($G$4:$G$1000,MATCH(INT(C971)&amp;"#"&amp;(K971-1),$L$4:$L$1000,0))&amp;"","")))</f>
        <v/>
      </c>
      <c r="F971" s="84">
        <f>IF(C971="","",IF(K971=1,IFERROR(INDEX('Dziennik'!$I$4:$I$1200,MATCH(C971,'Dziennik'!$A$4:$A$1200,0)),""),IFERROR(INDEX($H$4:$H$1000,MATCH(INT(C971)&amp;"#"&amp;(K971-1),$L$4:$L$1000,0)),"")))</f>
        <v/>
      </c>
      <c r="H971" s="84" t="n"/>
      <c r="K971">
        <f>IF(C971="","",COUNTIF($C$4:C971,C971))</f>
        <v/>
      </c>
      <c r="L971">
        <f>IF(C971="","",INT(C971)&amp;"#"&amp;K971)</f>
        <v/>
      </c>
      <c r="M971">
        <f>IF(C971="","",YEAR(C971)&amp;"-"&amp;TEXT(MONTH(C971),"00"))</f>
        <v/>
      </c>
    </row>
    <row r="972">
      <c r="A972" s="83" t="n"/>
      <c r="C972" s="83" t="n"/>
      <c r="D972">
        <f>IF(C972="","",CHOOSE(WEEKDAY(C972,2),"pon","wt","śr","czw","pt","sob","ndz"))</f>
        <v/>
      </c>
      <c r="E972">
        <f>IF(C972="","",IF(K972=1,IFERROR(IF(INDEX('Dziennik'!$H$4:$H$1200,MATCH(C972,'Dziennik'!$A$4:$A$1200,0))="","(brak planu)",INDEX('Dziennik'!$H$4:$H$1200,MATCH(C972,'Dziennik'!$A$4:$A$1200,0))),"(dzień poza dziennikiem)"),IFERROR(INDEX($G$4:$G$1000,MATCH(INT(C972)&amp;"#"&amp;(K972-1),$L$4:$L$1000,0))&amp;"","")))</f>
        <v/>
      </c>
      <c r="F972" s="84">
        <f>IF(C972="","",IF(K972=1,IFERROR(INDEX('Dziennik'!$I$4:$I$1200,MATCH(C972,'Dziennik'!$A$4:$A$1200,0)),""),IFERROR(INDEX($H$4:$H$1000,MATCH(INT(C972)&amp;"#"&amp;(K972-1),$L$4:$L$1000,0)),"")))</f>
        <v/>
      </c>
      <c r="H972" s="84" t="n"/>
      <c r="K972">
        <f>IF(C972="","",COUNTIF($C$4:C972,C972))</f>
        <v/>
      </c>
      <c r="L972">
        <f>IF(C972="","",INT(C972)&amp;"#"&amp;K972)</f>
        <v/>
      </c>
      <c r="M972">
        <f>IF(C972="","",YEAR(C972)&amp;"-"&amp;TEXT(MONTH(C972),"00"))</f>
        <v/>
      </c>
    </row>
    <row r="973">
      <c r="A973" s="83" t="n"/>
      <c r="C973" s="83" t="n"/>
      <c r="D973">
        <f>IF(C973="","",CHOOSE(WEEKDAY(C973,2),"pon","wt","śr","czw","pt","sob","ndz"))</f>
        <v/>
      </c>
      <c r="E973">
        <f>IF(C973="","",IF(K973=1,IFERROR(IF(INDEX('Dziennik'!$H$4:$H$1200,MATCH(C973,'Dziennik'!$A$4:$A$1200,0))="","(brak planu)",INDEX('Dziennik'!$H$4:$H$1200,MATCH(C973,'Dziennik'!$A$4:$A$1200,0))),"(dzień poza dziennikiem)"),IFERROR(INDEX($G$4:$G$1000,MATCH(INT(C973)&amp;"#"&amp;(K973-1),$L$4:$L$1000,0))&amp;"","")))</f>
        <v/>
      </c>
      <c r="F973" s="84">
        <f>IF(C973="","",IF(K973=1,IFERROR(INDEX('Dziennik'!$I$4:$I$1200,MATCH(C973,'Dziennik'!$A$4:$A$1200,0)),""),IFERROR(INDEX($H$4:$H$1000,MATCH(INT(C973)&amp;"#"&amp;(K973-1),$L$4:$L$1000,0)),"")))</f>
        <v/>
      </c>
      <c r="H973" s="84" t="n"/>
      <c r="K973">
        <f>IF(C973="","",COUNTIF($C$4:C973,C973))</f>
        <v/>
      </c>
      <c r="L973">
        <f>IF(C973="","",INT(C973)&amp;"#"&amp;K973)</f>
        <v/>
      </c>
      <c r="M973">
        <f>IF(C973="","",YEAR(C973)&amp;"-"&amp;TEXT(MONTH(C973),"00"))</f>
        <v/>
      </c>
    </row>
    <row r="974">
      <c r="A974" s="83" t="n"/>
      <c r="C974" s="83" t="n"/>
      <c r="D974">
        <f>IF(C974="","",CHOOSE(WEEKDAY(C974,2),"pon","wt","śr","czw","pt","sob","ndz"))</f>
        <v/>
      </c>
      <c r="E974">
        <f>IF(C974="","",IF(K974=1,IFERROR(IF(INDEX('Dziennik'!$H$4:$H$1200,MATCH(C974,'Dziennik'!$A$4:$A$1200,0))="","(brak planu)",INDEX('Dziennik'!$H$4:$H$1200,MATCH(C974,'Dziennik'!$A$4:$A$1200,0))),"(dzień poza dziennikiem)"),IFERROR(INDEX($G$4:$G$1000,MATCH(INT(C974)&amp;"#"&amp;(K974-1),$L$4:$L$1000,0))&amp;"","")))</f>
        <v/>
      </c>
      <c r="F974" s="84">
        <f>IF(C974="","",IF(K974=1,IFERROR(INDEX('Dziennik'!$I$4:$I$1200,MATCH(C974,'Dziennik'!$A$4:$A$1200,0)),""),IFERROR(INDEX($H$4:$H$1000,MATCH(INT(C974)&amp;"#"&amp;(K974-1),$L$4:$L$1000,0)),"")))</f>
        <v/>
      </c>
      <c r="H974" s="84" t="n"/>
      <c r="K974">
        <f>IF(C974="","",COUNTIF($C$4:C974,C974))</f>
        <v/>
      </c>
      <c r="L974">
        <f>IF(C974="","",INT(C974)&amp;"#"&amp;K974)</f>
        <v/>
      </c>
      <c r="M974">
        <f>IF(C974="","",YEAR(C974)&amp;"-"&amp;TEXT(MONTH(C974),"00"))</f>
        <v/>
      </c>
    </row>
    <row r="975">
      <c r="A975" s="83" t="n"/>
      <c r="C975" s="83" t="n"/>
      <c r="D975">
        <f>IF(C975="","",CHOOSE(WEEKDAY(C975,2),"pon","wt","śr","czw","pt","sob","ndz"))</f>
        <v/>
      </c>
      <c r="E975">
        <f>IF(C975="","",IF(K975=1,IFERROR(IF(INDEX('Dziennik'!$H$4:$H$1200,MATCH(C975,'Dziennik'!$A$4:$A$1200,0))="","(brak planu)",INDEX('Dziennik'!$H$4:$H$1200,MATCH(C975,'Dziennik'!$A$4:$A$1200,0))),"(dzień poza dziennikiem)"),IFERROR(INDEX($G$4:$G$1000,MATCH(INT(C975)&amp;"#"&amp;(K975-1),$L$4:$L$1000,0))&amp;"","")))</f>
        <v/>
      </c>
      <c r="F975" s="84">
        <f>IF(C975="","",IF(K975=1,IFERROR(INDEX('Dziennik'!$I$4:$I$1200,MATCH(C975,'Dziennik'!$A$4:$A$1200,0)),""),IFERROR(INDEX($H$4:$H$1000,MATCH(INT(C975)&amp;"#"&amp;(K975-1),$L$4:$L$1000,0)),"")))</f>
        <v/>
      </c>
      <c r="H975" s="84" t="n"/>
      <c r="K975">
        <f>IF(C975="","",COUNTIF($C$4:C975,C975))</f>
        <v/>
      </c>
      <c r="L975">
        <f>IF(C975="","",INT(C975)&amp;"#"&amp;K975)</f>
        <v/>
      </c>
      <c r="M975">
        <f>IF(C975="","",YEAR(C975)&amp;"-"&amp;TEXT(MONTH(C975),"00"))</f>
        <v/>
      </c>
    </row>
    <row r="976">
      <c r="A976" s="83" t="n"/>
      <c r="C976" s="83" t="n"/>
      <c r="D976">
        <f>IF(C976="","",CHOOSE(WEEKDAY(C976,2),"pon","wt","śr","czw","pt","sob","ndz"))</f>
        <v/>
      </c>
      <c r="E976">
        <f>IF(C976="","",IF(K976=1,IFERROR(IF(INDEX('Dziennik'!$H$4:$H$1200,MATCH(C976,'Dziennik'!$A$4:$A$1200,0))="","(brak planu)",INDEX('Dziennik'!$H$4:$H$1200,MATCH(C976,'Dziennik'!$A$4:$A$1200,0))),"(dzień poza dziennikiem)"),IFERROR(INDEX($G$4:$G$1000,MATCH(INT(C976)&amp;"#"&amp;(K976-1),$L$4:$L$1000,0))&amp;"","")))</f>
        <v/>
      </c>
      <c r="F976" s="84">
        <f>IF(C976="","",IF(K976=1,IFERROR(INDEX('Dziennik'!$I$4:$I$1200,MATCH(C976,'Dziennik'!$A$4:$A$1200,0)),""),IFERROR(INDEX($H$4:$H$1000,MATCH(INT(C976)&amp;"#"&amp;(K976-1),$L$4:$L$1000,0)),"")))</f>
        <v/>
      </c>
      <c r="H976" s="84" t="n"/>
      <c r="K976">
        <f>IF(C976="","",COUNTIF($C$4:C976,C976))</f>
        <v/>
      </c>
      <c r="L976">
        <f>IF(C976="","",INT(C976)&amp;"#"&amp;K976)</f>
        <v/>
      </c>
      <c r="M976">
        <f>IF(C976="","",YEAR(C976)&amp;"-"&amp;TEXT(MONTH(C976),"00"))</f>
        <v/>
      </c>
    </row>
    <row r="977">
      <c r="A977" s="83" t="n"/>
      <c r="C977" s="83" t="n"/>
      <c r="D977">
        <f>IF(C977="","",CHOOSE(WEEKDAY(C977,2),"pon","wt","śr","czw","pt","sob","ndz"))</f>
        <v/>
      </c>
      <c r="E977">
        <f>IF(C977="","",IF(K977=1,IFERROR(IF(INDEX('Dziennik'!$H$4:$H$1200,MATCH(C977,'Dziennik'!$A$4:$A$1200,0))="","(brak planu)",INDEX('Dziennik'!$H$4:$H$1200,MATCH(C977,'Dziennik'!$A$4:$A$1200,0))),"(dzień poza dziennikiem)"),IFERROR(INDEX($G$4:$G$1000,MATCH(INT(C977)&amp;"#"&amp;(K977-1),$L$4:$L$1000,0))&amp;"","")))</f>
        <v/>
      </c>
      <c r="F977" s="84">
        <f>IF(C977="","",IF(K977=1,IFERROR(INDEX('Dziennik'!$I$4:$I$1200,MATCH(C977,'Dziennik'!$A$4:$A$1200,0)),""),IFERROR(INDEX($H$4:$H$1000,MATCH(INT(C977)&amp;"#"&amp;(K977-1),$L$4:$L$1000,0)),"")))</f>
        <v/>
      </c>
      <c r="H977" s="84" t="n"/>
      <c r="K977">
        <f>IF(C977="","",COUNTIF($C$4:C977,C977))</f>
        <v/>
      </c>
      <c r="L977">
        <f>IF(C977="","",INT(C977)&amp;"#"&amp;K977)</f>
        <v/>
      </c>
      <c r="M977">
        <f>IF(C977="","",YEAR(C977)&amp;"-"&amp;TEXT(MONTH(C977),"00"))</f>
        <v/>
      </c>
    </row>
    <row r="978">
      <c r="A978" s="83" t="n"/>
      <c r="C978" s="83" t="n"/>
      <c r="D978">
        <f>IF(C978="","",CHOOSE(WEEKDAY(C978,2),"pon","wt","śr","czw","pt","sob","ndz"))</f>
        <v/>
      </c>
      <c r="E978">
        <f>IF(C978="","",IF(K978=1,IFERROR(IF(INDEX('Dziennik'!$H$4:$H$1200,MATCH(C978,'Dziennik'!$A$4:$A$1200,0))="","(brak planu)",INDEX('Dziennik'!$H$4:$H$1200,MATCH(C978,'Dziennik'!$A$4:$A$1200,0))),"(dzień poza dziennikiem)"),IFERROR(INDEX($G$4:$G$1000,MATCH(INT(C978)&amp;"#"&amp;(K978-1),$L$4:$L$1000,0))&amp;"","")))</f>
        <v/>
      </c>
      <c r="F978" s="84">
        <f>IF(C978="","",IF(K978=1,IFERROR(INDEX('Dziennik'!$I$4:$I$1200,MATCH(C978,'Dziennik'!$A$4:$A$1200,0)),""),IFERROR(INDEX($H$4:$H$1000,MATCH(INT(C978)&amp;"#"&amp;(K978-1),$L$4:$L$1000,0)),"")))</f>
        <v/>
      </c>
      <c r="H978" s="84" t="n"/>
      <c r="K978">
        <f>IF(C978="","",COUNTIF($C$4:C978,C978))</f>
        <v/>
      </c>
      <c r="L978">
        <f>IF(C978="","",INT(C978)&amp;"#"&amp;K978)</f>
        <v/>
      </c>
      <c r="M978">
        <f>IF(C978="","",YEAR(C978)&amp;"-"&amp;TEXT(MONTH(C978),"00"))</f>
        <v/>
      </c>
    </row>
    <row r="979">
      <c r="A979" s="83" t="n"/>
      <c r="C979" s="83" t="n"/>
      <c r="D979">
        <f>IF(C979="","",CHOOSE(WEEKDAY(C979,2),"pon","wt","śr","czw","pt","sob","ndz"))</f>
        <v/>
      </c>
      <c r="E979">
        <f>IF(C979="","",IF(K979=1,IFERROR(IF(INDEX('Dziennik'!$H$4:$H$1200,MATCH(C979,'Dziennik'!$A$4:$A$1200,0))="","(brak planu)",INDEX('Dziennik'!$H$4:$H$1200,MATCH(C979,'Dziennik'!$A$4:$A$1200,0))),"(dzień poza dziennikiem)"),IFERROR(INDEX($G$4:$G$1000,MATCH(INT(C979)&amp;"#"&amp;(K979-1),$L$4:$L$1000,0))&amp;"","")))</f>
        <v/>
      </c>
      <c r="F979" s="84">
        <f>IF(C979="","",IF(K979=1,IFERROR(INDEX('Dziennik'!$I$4:$I$1200,MATCH(C979,'Dziennik'!$A$4:$A$1200,0)),""),IFERROR(INDEX($H$4:$H$1000,MATCH(INT(C979)&amp;"#"&amp;(K979-1),$L$4:$L$1000,0)),"")))</f>
        <v/>
      </c>
      <c r="H979" s="84" t="n"/>
      <c r="K979">
        <f>IF(C979="","",COUNTIF($C$4:C979,C979))</f>
        <v/>
      </c>
      <c r="L979">
        <f>IF(C979="","",INT(C979)&amp;"#"&amp;K979)</f>
        <v/>
      </c>
      <c r="M979">
        <f>IF(C979="","",YEAR(C979)&amp;"-"&amp;TEXT(MONTH(C979),"00"))</f>
        <v/>
      </c>
    </row>
    <row r="980">
      <c r="A980" s="83" t="n"/>
      <c r="C980" s="83" t="n"/>
      <c r="D980">
        <f>IF(C980="","",CHOOSE(WEEKDAY(C980,2),"pon","wt","śr","czw","pt","sob","ndz"))</f>
        <v/>
      </c>
      <c r="E980">
        <f>IF(C980="","",IF(K980=1,IFERROR(IF(INDEX('Dziennik'!$H$4:$H$1200,MATCH(C980,'Dziennik'!$A$4:$A$1200,0))="","(brak planu)",INDEX('Dziennik'!$H$4:$H$1200,MATCH(C980,'Dziennik'!$A$4:$A$1200,0))),"(dzień poza dziennikiem)"),IFERROR(INDEX($G$4:$G$1000,MATCH(INT(C980)&amp;"#"&amp;(K980-1),$L$4:$L$1000,0))&amp;"","")))</f>
        <v/>
      </c>
      <c r="F980" s="84">
        <f>IF(C980="","",IF(K980=1,IFERROR(INDEX('Dziennik'!$I$4:$I$1200,MATCH(C980,'Dziennik'!$A$4:$A$1200,0)),""),IFERROR(INDEX($H$4:$H$1000,MATCH(INT(C980)&amp;"#"&amp;(K980-1),$L$4:$L$1000,0)),"")))</f>
        <v/>
      </c>
      <c r="H980" s="84" t="n"/>
      <c r="K980">
        <f>IF(C980="","",COUNTIF($C$4:C980,C980))</f>
        <v/>
      </c>
      <c r="L980">
        <f>IF(C980="","",INT(C980)&amp;"#"&amp;K980)</f>
        <v/>
      </c>
      <c r="M980">
        <f>IF(C980="","",YEAR(C980)&amp;"-"&amp;TEXT(MONTH(C980),"00"))</f>
        <v/>
      </c>
    </row>
    <row r="981">
      <c r="A981" s="83" t="n"/>
      <c r="C981" s="83" t="n"/>
      <c r="D981">
        <f>IF(C981="","",CHOOSE(WEEKDAY(C981,2),"pon","wt","śr","czw","pt","sob","ndz"))</f>
        <v/>
      </c>
      <c r="E981">
        <f>IF(C981="","",IF(K981=1,IFERROR(IF(INDEX('Dziennik'!$H$4:$H$1200,MATCH(C981,'Dziennik'!$A$4:$A$1200,0))="","(brak planu)",INDEX('Dziennik'!$H$4:$H$1200,MATCH(C981,'Dziennik'!$A$4:$A$1200,0))),"(dzień poza dziennikiem)"),IFERROR(INDEX($G$4:$G$1000,MATCH(INT(C981)&amp;"#"&amp;(K981-1),$L$4:$L$1000,0))&amp;"","")))</f>
        <v/>
      </c>
      <c r="F981" s="84">
        <f>IF(C981="","",IF(K981=1,IFERROR(INDEX('Dziennik'!$I$4:$I$1200,MATCH(C981,'Dziennik'!$A$4:$A$1200,0)),""),IFERROR(INDEX($H$4:$H$1000,MATCH(INT(C981)&amp;"#"&amp;(K981-1),$L$4:$L$1000,0)),"")))</f>
        <v/>
      </c>
      <c r="H981" s="84" t="n"/>
      <c r="K981">
        <f>IF(C981="","",COUNTIF($C$4:C981,C981))</f>
        <v/>
      </c>
      <c r="L981">
        <f>IF(C981="","",INT(C981)&amp;"#"&amp;K981)</f>
        <v/>
      </c>
      <c r="M981">
        <f>IF(C981="","",YEAR(C981)&amp;"-"&amp;TEXT(MONTH(C981),"00"))</f>
        <v/>
      </c>
    </row>
    <row r="982">
      <c r="A982" s="83" t="n"/>
      <c r="C982" s="83" t="n"/>
      <c r="D982">
        <f>IF(C982="","",CHOOSE(WEEKDAY(C982,2),"pon","wt","śr","czw","pt","sob","ndz"))</f>
        <v/>
      </c>
      <c r="E982">
        <f>IF(C982="","",IF(K982=1,IFERROR(IF(INDEX('Dziennik'!$H$4:$H$1200,MATCH(C982,'Dziennik'!$A$4:$A$1200,0))="","(brak planu)",INDEX('Dziennik'!$H$4:$H$1200,MATCH(C982,'Dziennik'!$A$4:$A$1200,0))),"(dzień poza dziennikiem)"),IFERROR(INDEX($G$4:$G$1000,MATCH(INT(C982)&amp;"#"&amp;(K982-1),$L$4:$L$1000,0))&amp;"","")))</f>
        <v/>
      </c>
      <c r="F982" s="84">
        <f>IF(C982="","",IF(K982=1,IFERROR(INDEX('Dziennik'!$I$4:$I$1200,MATCH(C982,'Dziennik'!$A$4:$A$1200,0)),""),IFERROR(INDEX($H$4:$H$1000,MATCH(INT(C982)&amp;"#"&amp;(K982-1),$L$4:$L$1000,0)),"")))</f>
        <v/>
      </c>
      <c r="H982" s="84" t="n"/>
      <c r="K982">
        <f>IF(C982="","",COUNTIF($C$4:C982,C982))</f>
        <v/>
      </c>
      <c r="L982">
        <f>IF(C982="","",INT(C982)&amp;"#"&amp;K982)</f>
        <v/>
      </c>
      <c r="M982">
        <f>IF(C982="","",YEAR(C982)&amp;"-"&amp;TEXT(MONTH(C982),"00"))</f>
        <v/>
      </c>
    </row>
    <row r="983">
      <c r="A983" s="83" t="n"/>
      <c r="C983" s="83" t="n"/>
      <c r="D983">
        <f>IF(C983="","",CHOOSE(WEEKDAY(C983,2),"pon","wt","śr","czw","pt","sob","ndz"))</f>
        <v/>
      </c>
      <c r="E983">
        <f>IF(C983="","",IF(K983=1,IFERROR(IF(INDEX('Dziennik'!$H$4:$H$1200,MATCH(C983,'Dziennik'!$A$4:$A$1200,0))="","(brak planu)",INDEX('Dziennik'!$H$4:$H$1200,MATCH(C983,'Dziennik'!$A$4:$A$1200,0))),"(dzień poza dziennikiem)"),IFERROR(INDEX($G$4:$G$1000,MATCH(INT(C983)&amp;"#"&amp;(K983-1),$L$4:$L$1000,0))&amp;"","")))</f>
        <v/>
      </c>
      <c r="F983" s="84">
        <f>IF(C983="","",IF(K983=1,IFERROR(INDEX('Dziennik'!$I$4:$I$1200,MATCH(C983,'Dziennik'!$A$4:$A$1200,0)),""),IFERROR(INDEX($H$4:$H$1000,MATCH(INT(C983)&amp;"#"&amp;(K983-1),$L$4:$L$1000,0)),"")))</f>
        <v/>
      </c>
      <c r="H983" s="84" t="n"/>
      <c r="K983">
        <f>IF(C983="","",COUNTIF($C$4:C983,C983))</f>
        <v/>
      </c>
      <c r="L983">
        <f>IF(C983="","",INT(C983)&amp;"#"&amp;K983)</f>
        <v/>
      </c>
      <c r="M983">
        <f>IF(C983="","",YEAR(C983)&amp;"-"&amp;TEXT(MONTH(C983),"00"))</f>
        <v/>
      </c>
    </row>
    <row r="984">
      <c r="A984" s="83" t="n"/>
      <c r="C984" s="83" t="n"/>
      <c r="D984">
        <f>IF(C984="","",CHOOSE(WEEKDAY(C984,2),"pon","wt","śr","czw","pt","sob","ndz"))</f>
        <v/>
      </c>
      <c r="E984">
        <f>IF(C984="","",IF(K984=1,IFERROR(IF(INDEX('Dziennik'!$H$4:$H$1200,MATCH(C984,'Dziennik'!$A$4:$A$1200,0))="","(brak planu)",INDEX('Dziennik'!$H$4:$H$1200,MATCH(C984,'Dziennik'!$A$4:$A$1200,0))),"(dzień poza dziennikiem)"),IFERROR(INDEX($G$4:$G$1000,MATCH(INT(C984)&amp;"#"&amp;(K984-1),$L$4:$L$1000,0))&amp;"","")))</f>
        <v/>
      </c>
      <c r="F984" s="84">
        <f>IF(C984="","",IF(K984=1,IFERROR(INDEX('Dziennik'!$I$4:$I$1200,MATCH(C984,'Dziennik'!$A$4:$A$1200,0)),""),IFERROR(INDEX($H$4:$H$1000,MATCH(INT(C984)&amp;"#"&amp;(K984-1),$L$4:$L$1000,0)),"")))</f>
        <v/>
      </c>
      <c r="H984" s="84" t="n"/>
      <c r="K984">
        <f>IF(C984="","",COUNTIF($C$4:C984,C984))</f>
        <v/>
      </c>
      <c r="L984">
        <f>IF(C984="","",INT(C984)&amp;"#"&amp;K984)</f>
        <v/>
      </c>
      <c r="M984">
        <f>IF(C984="","",YEAR(C984)&amp;"-"&amp;TEXT(MONTH(C984),"00"))</f>
        <v/>
      </c>
    </row>
    <row r="985">
      <c r="A985" s="83" t="n"/>
      <c r="C985" s="83" t="n"/>
      <c r="D985">
        <f>IF(C985="","",CHOOSE(WEEKDAY(C985,2),"pon","wt","śr","czw","pt","sob","ndz"))</f>
        <v/>
      </c>
      <c r="E985">
        <f>IF(C985="","",IF(K985=1,IFERROR(IF(INDEX('Dziennik'!$H$4:$H$1200,MATCH(C985,'Dziennik'!$A$4:$A$1200,0))="","(brak planu)",INDEX('Dziennik'!$H$4:$H$1200,MATCH(C985,'Dziennik'!$A$4:$A$1200,0))),"(dzień poza dziennikiem)"),IFERROR(INDEX($G$4:$G$1000,MATCH(INT(C985)&amp;"#"&amp;(K985-1),$L$4:$L$1000,0))&amp;"","")))</f>
        <v/>
      </c>
      <c r="F985" s="84">
        <f>IF(C985="","",IF(K985=1,IFERROR(INDEX('Dziennik'!$I$4:$I$1200,MATCH(C985,'Dziennik'!$A$4:$A$1200,0)),""),IFERROR(INDEX($H$4:$H$1000,MATCH(INT(C985)&amp;"#"&amp;(K985-1),$L$4:$L$1000,0)),"")))</f>
        <v/>
      </c>
      <c r="H985" s="84" t="n"/>
      <c r="K985">
        <f>IF(C985="","",COUNTIF($C$4:C985,C985))</f>
        <v/>
      </c>
      <c r="L985">
        <f>IF(C985="","",INT(C985)&amp;"#"&amp;K985)</f>
        <v/>
      </c>
      <c r="M985">
        <f>IF(C985="","",YEAR(C985)&amp;"-"&amp;TEXT(MONTH(C985),"00"))</f>
        <v/>
      </c>
    </row>
    <row r="986">
      <c r="A986" s="83" t="n"/>
      <c r="C986" s="83" t="n"/>
      <c r="D986">
        <f>IF(C986="","",CHOOSE(WEEKDAY(C986,2),"pon","wt","śr","czw","pt","sob","ndz"))</f>
        <v/>
      </c>
      <c r="E986">
        <f>IF(C986="","",IF(K986=1,IFERROR(IF(INDEX('Dziennik'!$H$4:$H$1200,MATCH(C986,'Dziennik'!$A$4:$A$1200,0))="","(brak planu)",INDEX('Dziennik'!$H$4:$H$1200,MATCH(C986,'Dziennik'!$A$4:$A$1200,0))),"(dzień poza dziennikiem)"),IFERROR(INDEX($G$4:$G$1000,MATCH(INT(C986)&amp;"#"&amp;(K986-1),$L$4:$L$1000,0))&amp;"","")))</f>
        <v/>
      </c>
      <c r="F986" s="84">
        <f>IF(C986="","",IF(K986=1,IFERROR(INDEX('Dziennik'!$I$4:$I$1200,MATCH(C986,'Dziennik'!$A$4:$A$1200,0)),""),IFERROR(INDEX($H$4:$H$1000,MATCH(INT(C986)&amp;"#"&amp;(K986-1),$L$4:$L$1000,0)),"")))</f>
        <v/>
      </c>
      <c r="H986" s="84" t="n"/>
      <c r="K986">
        <f>IF(C986="","",COUNTIF($C$4:C986,C986))</f>
        <v/>
      </c>
      <c r="L986">
        <f>IF(C986="","",INT(C986)&amp;"#"&amp;K986)</f>
        <v/>
      </c>
      <c r="M986">
        <f>IF(C986="","",YEAR(C986)&amp;"-"&amp;TEXT(MONTH(C986),"00"))</f>
        <v/>
      </c>
    </row>
    <row r="987">
      <c r="A987" s="83" t="n"/>
      <c r="C987" s="83" t="n"/>
      <c r="D987">
        <f>IF(C987="","",CHOOSE(WEEKDAY(C987,2),"pon","wt","śr","czw","pt","sob","ndz"))</f>
        <v/>
      </c>
      <c r="E987">
        <f>IF(C987="","",IF(K987=1,IFERROR(IF(INDEX('Dziennik'!$H$4:$H$1200,MATCH(C987,'Dziennik'!$A$4:$A$1200,0))="","(brak planu)",INDEX('Dziennik'!$H$4:$H$1200,MATCH(C987,'Dziennik'!$A$4:$A$1200,0))),"(dzień poza dziennikiem)"),IFERROR(INDEX($G$4:$G$1000,MATCH(INT(C987)&amp;"#"&amp;(K987-1),$L$4:$L$1000,0))&amp;"","")))</f>
        <v/>
      </c>
      <c r="F987" s="84">
        <f>IF(C987="","",IF(K987=1,IFERROR(INDEX('Dziennik'!$I$4:$I$1200,MATCH(C987,'Dziennik'!$A$4:$A$1200,0)),""),IFERROR(INDEX($H$4:$H$1000,MATCH(INT(C987)&amp;"#"&amp;(K987-1),$L$4:$L$1000,0)),"")))</f>
        <v/>
      </c>
      <c r="H987" s="84" t="n"/>
      <c r="K987">
        <f>IF(C987="","",COUNTIF($C$4:C987,C987))</f>
        <v/>
      </c>
      <c r="L987">
        <f>IF(C987="","",INT(C987)&amp;"#"&amp;K987)</f>
        <v/>
      </c>
      <c r="M987">
        <f>IF(C987="","",YEAR(C987)&amp;"-"&amp;TEXT(MONTH(C987),"00"))</f>
        <v/>
      </c>
    </row>
    <row r="988">
      <c r="A988" s="83" t="n"/>
      <c r="C988" s="83" t="n"/>
      <c r="D988">
        <f>IF(C988="","",CHOOSE(WEEKDAY(C988,2),"pon","wt","śr","czw","pt","sob","ndz"))</f>
        <v/>
      </c>
      <c r="E988">
        <f>IF(C988="","",IF(K988=1,IFERROR(IF(INDEX('Dziennik'!$H$4:$H$1200,MATCH(C988,'Dziennik'!$A$4:$A$1200,0))="","(brak planu)",INDEX('Dziennik'!$H$4:$H$1200,MATCH(C988,'Dziennik'!$A$4:$A$1200,0))),"(dzień poza dziennikiem)"),IFERROR(INDEX($G$4:$G$1000,MATCH(INT(C988)&amp;"#"&amp;(K988-1),$L$4:$L$1000,0))&amp;"","")))</f>
        <v/>
      </c>
      <c r="F988" s="84">
        <f>IF(C988="","",IF(K988=1,IFERROR(INDEX('Dziennik'!$I$4:$I$1200,MATCH(C988,'Dziennik'!$A$4:$A$1200,0)),""),IFERROR(INDEX($H$4:$H$1000,MATCH(INT(C988)&amp;"#"&amp;(K988-1),$L$4:$L$1000,0)),"")))</f>
        <v/>
      </c>
      <c r="H988" s="84" t="n"/>
      <c r="K988">
        <f>IF(C988="","",COUNTIF($C$4:C988,C988))</f>
        <v/>
      </c>
      <c r="L988">
        <f>IF(C988="","",INT(C988)&amp;"#"&amp;K988)</f>
        <v/>
      </c>
      <c r="M988">
        <f>IF(C988="","",YEAR(C988)&amp;"-"&amp;TEXT(MONTH(C988),"00"))</f>
        <v/>
      </c>
    </row>
    <row r="989">
      <c r="A989" s="83" t="n"/>
      <c r="C989" s="83" t="n"/>
      <c r="D989">
        <f>IF(C989="","",CHOOSE(WEEKDAY(C989,2),"pon","wt","śr","czw","pt","sob","ndz"))</f>
        <v/>
      </c>
      <c r="E989">
        <f>IF(C989="","",IF(K989=1,IFERROR(IF(INDEX('Dziennik'!$H$4:$H$1200,MATCH(C989,'Dziennik'!$A$4:$A$1200,0))="","(brak planu)",INDEX('Dziennik'!$H$4:$H$1200,MATCH(C989,'Dziennik'!$A$4:$A$1200,0))),"(dzień poza dziennikiem)"),IFERROR(INDEX($G$4:$G$1000,MATCH(INT(C989)&amp;"#"&amp;(K989-1),$L$4:$L$1000,0))&amp;"","")))</f>
        <v/>
      </c>
      <c r="F989" s="84">
        <f>IF(C989="","",IF(K989=1,IFERROR(INDEX('Dziennik'!$I$4:$I$1200,MATCH(C989,'Dziennik'!$A$4:$A$1200,0)),""),IFERROR(INDEX($H$4:$H$1000,MATCH(INT(C989)&amp;"#"&amp;(K989-1),$L$4:$L$1000,0)),"")))</f>
        <v/>
      </c>
      <c r="H989" s="84" t="n"/>
      <c r="K989">
        <f>IF(C989="","",COUNTIF($C$4:C989,C989))</f>
        <v/>
      </c>
      <c r="L989">
        <f>IF(C989="","",INT(C989)&amp;"#"&amp;K989)</f>
        <v/>
      </c>
      <c r="M989">
        <f>IF(C989="","",YEAR(C989)&amp;"-"&amp;TEXT(MONTH(C989),"00"))</f>
        <v/>
      </c>
    </row>
    <row r="990">
      <c r="A990" s="83" t="n"/>
      <c r="C990" s="83" t="n"/>
      <c r="D990">
        <f>IF(C990="","",CHOOSE(WEEKDAY(C990,2),"pon","wt","śr","czw","pt","sob","ndz"))</f>
        <v/>
      </c>
      <c r="E990">
        <f>IF(C990="","",IF(K990=1,IFERROR(IF(INDEX('Dziennik'!$H$4:$H$1200,MATCH(C990,'Dziennik'!$A$4:$A$1200,0))="","(brak planu)",INDEX('Dziennik'!$H$4:$H$1200,MATCH(C990,'Dziennik'!$A$4:$A$1200,0))),"(dzień poza dziennikiem)"),IFERROR(INDEX($G$4:$G$1000,MATCH(INT(C990)&amp;"#"&amp;(K990-1),$L$4:$L$1000,0))&amp;"","")))</f>
        <v/>
      </c>
      <c r="F990" s="84">
        <f>IF(C990="","",IF(K990=1,IFERROR(INDEX('Dziennik'!$I$4:$I$1200,MATCH(C990,'Dziennik'!$A$4:$A$1200,0)),""),IFERROR(INDEX($H$4:$H$1000,MATCH(INT(C990)&amp;"#"&amp;(K990-1),$L$4:$L$1000,0)),"")))</f>
        <v/>
      </c>
      <c r="H990" s="84" t="n"/>
      <c r="K990">
        <f>IF(C990="","",COUNTIF($C$4:C990,C990))</f>
        <v/>
      </c>
      <c r="L990">
        <f>IF(C990="","",INT(C990)&amp;"#"&amp;K990)</f>
        <v/>
      </c>
      <c r="M990">
        <f>IF(C990="","",YEAR(C990)&amp;"-"&amp;TEXT(MONTH(C990),"00"))</f>
        <v/>
      </c>
    </row>
    <row r="991">
      <c r="A991" s="83" t="n"/>
      <c r="C991" s="83" t="n"/>
      <c r="D991">
        <f>IF(C991="","",CHOOSE(WEEKDAY(C991,2),"pon","wt","śr","czw","pt","sob","ndz"))</f>
        <v/>
      </c>
      <c r="E991">
        <f>IF(C991="","",IF(K991=1,IFERROR(IF(INDEX('Dziennik'!$H$4:$H$1200,MATCH(C991,'Dziennik'!$A$4:$A$1200,0))="","(brak planu)",INDEX('Dziennik'!$H$4:$H$1200,MATCH(C991,'Dziennik'!$A$4:$A$1200,0))),"(dzień poza dziennikiem)"),IFERROR(INDEX($G$4:$G$1000,MATCH(INT(C991)&amp;"#"&amp;(K991-1),$L$4:$L$1000,0))&amp;"","")))</f>
        <v/>
      </c>
      <c r="F991" s="84">
        <f>IF(C991="","",IF(K991=1,IFERROR(INDEX('Dziennik'!$I$4:$I$1200,MATCH(C991,'Dziennik'!$A$4:$A$1200,0)),""),IFERROR(INDEX($H$4:$H$1000,MATCH(INT(C991)&amp;"#"&amp;(K991-1),$L$4:$L$1000,0)),"")))</f>
        <v/>
      </c>
      <c r="H991" s="84" t="n"/>
      <c r="K991">
        <f>IF(C991="","",COUNTIF($C$4:C991,C991))</f>
        <v/>
      </c>
      <c r="L991">
        <f>IF(C991="","",INT(C991)&amp;"#"&amp;K991)</f>
        <v/>
      </c>
      <c r="M991">
        <f>IF(C991="","",YEAR(C991)&amp;"-"&amp;TEXT(MONTH(C991),"00"))</f>
        <v/>
      </c>
    </row>
    <row r="992">
      <c r="A992" s="83" t="n"/>
      <c r="C992" s="83" t="n"/>
      <c r="D992">
        <f>IF(C992="","",CHOOSE(WEEKDAY(C992,2),"pon","wt","śr","czw","pt","sob","ndz"))</f>
        <v/>
      </c>
      <c r="E992">
        <f>IF(C992="","",IF(K992=1,IFERROR(IF(INDEX('Dziennik'!$H$4:$H$1200,MATCH(C992,'Dziennik'!$A$4:$A$1200,0))="","(brak planu)",INDEX('Dziennik'!$H$4:$H$1200,MATCH(C992,'Dziennik'!$A$4:$A$1200,0))),"(dzień poza dziennikiem)"),IFERROR(INDEX($G$4:$G$1000,MATCH(INT(C992)&amp;"#"&amp;(K992-1),$L$4:$L$1000,0))&amp;"","")))</f>
        <v/>
      </c>
      <c r="F992" s="84">
        <f>IF(C992="","",IF(K992=1,IFERROR(INDEX('Dziennik'!$I$4:$I$1200,MATCH(C992,'Dziennik'!$A$4:$A$1200,0)),""),IFERROR(INDEX($H$4:$H$1000,MATCH(INT(C992)&amp;"#"&amp;(K992-1),$L$4:$L$1000,0)),"")))</f>
        <v/>
      </c>
      <c r="H992" s="84" t="n"/>
      <c r="K992">
        <f>IF(C992="","",COUNTIF($C$4:C992,C992))</f>
        <v/>
      </c>
      <c r="L992">
        <f>IF(C992="","",INT(C992)&amp;"#"&amp;K992)</f>
        <v/>
      </c>
      <c r="M992">
        <f>IF(C992="","",YEAR(C992)&amp;"-"&amp;TEXT(MONTH(C992),"00"))</f>
        <v/>
      </c>
    </row>
    <row r="993">
      <c r="A993" s="83" t="n"/>
      <c r="C993" s="83" t="n"/>
      <c r="D993">
        <f>IF(C993="","",CHOOSE(WEEKDAY(C993,2),"pon","wt","śr","czw","pt","sob","ndz"))</f>
        <v/>
      </c>
      <c r="E993">
        <f>IF(C993="","",IF(K993=1,IFERROR(IF(INDEX('Dziennik'!$H$4:$H$1200,MATCH(C993,'Dziennik'!$A$4:$A$1200,0))="","(brak planu)",INDEX('Dziennik'!$H$4:$H$1200,MATCH(C993,'Dziennik'!$A$4:$A$1200,0))),"(dzień poza dziennikiem)"),IFERROR(INDEX($G$4:$G$1000,MATCH(INT(C993)&amp;"#"&amp;(K993-1),$L$4:$L$1000,0))&amp;"","")))</f>
        <v/>
      </c>
      <c r="F993" s="84">
        <f>IF(C993="","",IF(K993=1,IFERROR(INDEX('Dziennik'!$I$4:$I$1200,MATCH(C993,'Dziennik'!$A$4:$A$1200,0)),""),IFERROR(INDEX($H$4:$H$1000,MATCH(INT(C993)&amp;"#"&amp;(K993-1),$L$4:$L$1000,0)),"")))</f>
        <v/>
      </c>
      <c r="H993" s="84" t="n"/>
      <c r="K993">
        <f>IF(C993="","",COUNTIF($C$4:C993,C993))</f>
        <v/>
      </c>
      <c r="L993">
        <f>IF(C993="","",INT(C993)&amp;"#"&amp;K993)</f>
        <v/>
      </c>
      <c r="M993">
        <f>IF(C993="","",YEAR(C993)&amp;"-"&amp;TEXT(MONTH(C993),"00"))</f>
        <v/>
      </c>
    </row>
    <row r="994">
      <c r="A994" s="83" t="n"/>
      <c r="C994" s="83" t="n"/>
      <c r="D994">
        <f>IF(C994="","",CHOOSE(WEEKDAY(C994,2),"pon","wt","śr","czw","pt","sob","ndz"))</f>
        <v/>
      </c>
      <c r="E994">
        <f>IF(C994="","",IF(K994=1,IFERROR(IF(INDEX('Dziennik'!$H$4:$H$1200,MATCH(C994,'Dziennik'!$A$4:$A$1200,0))="","(brak planu)",INDEX('Dziennik'!$H$4:$H$1200,MATCH(C994,'Dziennik'!$A$4:$A$1200,0))),"(dzień poza dziennikiem)"),IFERROR(INDEX($G$4:$G$1000,MATCH(INT(C994)&amp;"#"&amp;(K994-1),$L$4:$L$1000,0))&amp;"","")))</f>
        <v/>
      </c>
      <c r="F994" s="84">
        <f>IF(C994="","",IF(K994=1,IFERROR(INDEX('Dziennik'!$I$4:$I$1200,MATCH(C994,'Dziennik'!$A$4:$A$1200,0)),""),IFERROR(INDEX($H$4:$H$1000,MATCH(INT(C994)&amp;"#"&amp;(K994-1),$L$4:$L$1000,0)),"")))</f>
        <v/>
      </c>
      <c r="H994" s="84" t="n"/>
      <c r="K994">
        <f>IF(C994="","",COUNTIF($C$4:C994,C994))</f>
        <v/>
      </c>
      <c r="L994">
        <f>IF(C994="","",INT(C994)&amp;"#"&amp;K994)</f>
        <v/>
      </c>
      <c r="M994">
        <f>IF(C994="","",YEAR(C994)&amp;"-"&amp;TEXT(MONTH(C994),"00"))</f>
        <v/>
      </c>
    </row>
    <row r="995">
      <c r="A995" s="83" t="n"/>
      <c r="C995" s="83" t="n"/>
      <c r="D995">
        <f>IF(C995="","",CHOOSE(WEEKDAY(C995,2),"pon","wt","śr","czw","pt","sob","ndz"))</f>
        <v/>
      </c>
      <c r="E995">
        <f>IF(C995="","",IF(K995=1,IFERROR(IF(INDEX('Dziennik'!$H$4:$H$1200,MATCH(C995,'Dziennik'!$A$4:$A$1200,0))="","(brak planu)",INDEX('Dziennik'!$H$4:$H$1200,MATCH(C995,'Dziennik'!$A$4:$A$1200,0))),"(dzień poza dziennikiem)"),IFERROR(INDEX($G$4:$G$1000,MATCH(INT(C995)&amp;"#"&amp;(K995-1),$L$4:$L$1000,0))&amp;"","")))</f>
        <v/>
      </c>
      <c r="F995" s="84">
        <f>IF(C995="","",IF(K995=1,IFERROR(INDEX('Dziennik'!$I$4:$I$1200,MATCH(C995,'Dziennik'!$A$4:$A$1200,0)),""),IFERROR(INDEX($H$4:$H$1000,MATCH(INT(C995)&amp;"#"&amp;(K995-1),$L$4:$L$1000,0)),"")))</f>
        <v/>
      </c>
      <c r="H995" s="84" t="n"/>
      <c r="K995">
        <f>IF(C995="","",COUNTIF($C$4:C995,C995))</f>
        <v/>
      </c>
      <c r="L995">
        <f>IF(C995="","",INT(C995)&amp;"#"&amp;K995)</f>
        <v/>
      </c>
      <c r="M995">
        <f>IF(C995="","",YEAR(C995)&amp;"-"&amp;TEXT(MONTH(C995),"00"))</f>
        <v/>
      </c>
    </row>
    <row r="996">
      <c r="A996" s="83" t="n"/>
      <c r="C996" s="83" t="n"/>
      <c r="D996">
        <f>IF(C996="","",CHOOSE(WEEKDAY(C996,2),"pon","wt","śr","czw","pt","sob","ndz"))</f>
        <v/>
      </c>
      <c r="E996">
        <f>IF(C996="","",IF(K996=1,IFERROR(IF(INDEX('Dziennik'!$H$4:$H$1200,MATCH(C996,'Dziennik'!$A$4:$A$1200,0))="","(brak planu)",INDEX('Dziennik'!$H$4:$H$1200,MATCH(C996,'Dziennik'!$A$4:$A$1200,0))),"(dzień poza dziennikiem)"),IFERROR(INDEX($G$4:$G$1000,MATCH(INT(C996)&amp;"#"&amp;(K996-1),$L$4:$L$1000,0))&amp;"","")))</f>
        <v/>
      </c>
      <c r="F996" s="84">
        <f>IF(C996="","",IF(K996=1,IFERROR(INDEX('Dziennik'!$I$4:$I$1200,MATCH(C996,'Dziennik'!$A$4:$A$1200,0)),""),IFERROR(INDEX($H$4:$H$1000,MATCH(INT(C996)&amp;"#"&amp;(K996-1),$L$4:$L$1000,0)),"")))</f>
        <v/>
      </c>
      <c r="H996" s="84" t="n"/>
      <c r="K996">
        <f>IF(C996="","",COUNTIF($C$4:C996,C996))</f>
        <v/>
      </c>
      <c r="L996">
        <f>IF(C996="","",INT(C996)&amp;"#"&amp;K996)</f>
        <v/>
      </c>
      <c r="M996">
        <f>IF(C996="","",YEAR(C996)&amp;"-"&amp;TEXT(MONTH(C996),"00"))</f>
        <v/>
      </c>
    </row>
    <row r="997">
      <c r="A997" s="83" t="n"/>
      <c r="C997" s="83" t="n"/>
      <c r="D997">
        <f>IF(C997="","",CHOOSE(WEEKDAY(C997,2),"pon","wt","śr","czw","pt","sob","ndz"))</f>
        <v/>
      </c>
      <c r="E997">
        <f>IF(C997="","",IF(K997=1,IFERROR(IF(INDEX('Dziennik'!$H$4:$H$1200,MATCH(C997,'Dziennik'!$A$4:$A$1200,0))="","(brak planu)",INDEX('Dziennik'!$H$4:$H$1200,MATCH(C997,'Dziennik'!$A$4:$A$1200,0))),"(dzień poza dziennikiem)"),IFERROR(INDEX($G$4:$G$1000,MATCH(INT(C997)&amp;"#"&amp;(K997-1),$L$4:$L$1000,0))&amp;"","")))</f>
        <v/>
      </c>
      <c r="F997" s="84">
        <f>IF(C997="","",IF(K997=1,IFERROR(INDEX('Dziennik'!$I$4:$I$1200,MATCH(C997,'Dziennik'!$A$4:$A$1200,0)),""),IFERROR(INDEX($H$4:$H$1000,MATCH(INT(C997)&amp;"#"&amp;(K997-1),$L$4:$L$1000,0)),"")))</f>
        <v/>
      </c>
      <c r="H997" s="84" t="n"/>
      <c r="K997">
        <f>IF(C997="","",COUNTIF($C$4:C997,C997))</f>
        <v/>
      </c>
      <c r="L997">
        <f>IF(C997="","",INT(C997)&amp;"#"&amp;K997)</f>
        <v/>
      </c>
      <c r="M997">
        <f>IF(C997="","",YEAR(C997)&amp;"-"&amp;TEXT(MONTH(C997),"00"))</f>
        <v/>
      </c>
    </row>
    <row r="998">
      <c r="A998" s="83" t="n"/>
      <c r="C998" s="83" t="n"/>
      <c r="D998">
        <f>IF(C998="","",CHOOSE(WEEKDAY(C998,2),"pon","wt","śr","czw","pt","sob","ndz"))</f>
        <v/>
      </c>
      <c r="E998">
        <f>IF(C998="","",IF(K998=1,IFERROR(IF(INDEX('Dziennik'!$H$4:$H$1200,MATCH(C998,'Dziennik'!$A$4:$A$1200,0))="","(brak planu)",INDEX('Dziennik'!$H$4:$H$1200,MATCH(C998,'Dziennik'!$A$4:$A$1200,0))),"(dzień poza dziennikiem)"),IFERROR(INDEX($G$4:$G$1000,MATCH(INT(C998)&amp;"#"&amp;(K998-1),$L$4:$L$1000,0))&amp;"","")))</f>
        <v/>
      </c>
      <c r="F998" s="84">
        <f>IF(C998="","",IF(K998=1,IFERROR(INDEX('Dziennik'!$I$4:$I$1200,MATCH(C998,'Dziennik'!$A$4:$A$1200,0)),""),IFERROR(INDEX($H$4:$H$1000,MATCH(INT(C998)&amp;"#"&amp;(K998-1),$L$4:$L$1000,0)),"")))</f>
        <v/>
      </c>
      <c r="H998" s="84" t="n"/>
      <c r="K998">
        <f>IF(C998="","",COUNTIF($C$4:C998,C998))</f>
        <v/>
      </c>
      <c r="L998">
        <f>IF(C998="","",INT(C998)&amp;"#"&amp;K998)</f>
        <v/>
      </c>
      <c r="M998">
        <f>IF(C998="","",YEAR(C998)&amp;"-"&amp;TEXT(MONTH(C998),"00"))</f>
        <v/>
      </c>
    </row>
    <row r="999">
      <c r="A999" s="83" t="n"/>
      <c r="C999" s="83" t="n"/>
      <c r="D999">
        <f>IF(C999="","",CHOOSE(WEEKDAY(C999,2),"pon","wt","śr","czw","pt","sob","ndz"))</f>
        <v/>
      </c>
      <c r="E999">
        <f>IF(C999="","",IF(K999=1,IFERROR(IF(INDEX('Dziennik'!$H$4:$H$1200,MATCH(C999,'Dziennik'!$A$4:$A$1200,0))="","(brak planu)",INDEX('Dziennik'!$H$4:$H$1200,MATCH(C999,'Dziennik'!$A$4:$A$1200,0))),"(dzień poza dziennikiem)"),IFERROR(INDEX($G$4:$G$1000,MATCH(INT(C999)&amp;"#"&amp;(K999-1),$L$4:$L$1000,0))&amp;"","")))</f>
        <v/>
      </c>
      <c r="F999" s="84">
        <f>IF(C999="","",IF(K999=1,IFERROR(INDEX('Dziennik'!$I$4:$I$1200,MATCH(C999,'Dziennik'!$A$4:$A$1200,0)),""),IFERROR(INDEX($H$4:$H$1000,MATCH(INT(C999)&amp;"#"&amp;(K999-1),$L$4:$L$1000,0)),"")))</f>
        <v/>
      </c>
      <c r="H999" s="84" t="n"/>
      <c r="K999">
        <f>IF(C999="","",COUNTIF($C$4:C999,C999))</f>
        <v/>
      </c>
      <c r="L999">
        <f>IF(C999="","",INT(C999)&amp;"#"&amp;K999)</f>
        <v/>
      </c>
      <c r="M999">
        <f>IF(C999="","",YEAR(C999)&amp;"-"&amp;TEXT(MONTH(C999),"00"))</f>
        <v/>
      </c>
    </row>
    <row r="1000">
      <c r="A1000" s="83" t="n"/>
      <c r="C1000" s="83" t="n"/>
      <c r="D1000">
        <f>IF(C1000="","",CHOOSE(WEEKDAY(C1000,2),"pon","wt","śr","czw","pt","sob","ndz"))</f>
        <v/>
      </c>
      <c r="E1000">
        <f>IF(C1000="","",IF(K1000=1,IFERROR(IF(INDEX('Dziennik'!$H$4:$H$1200,MATCH(C1000,'Dziennik'!$A$4:$A$1200,0))="","(brak planu)",INDEX('Dziennik'!$H$4:$H$1200,MATCH(C1000,'Dziennik'!$A$4:$A$1200,0))),"(dzień poza dziennikiem)"),IFERROR(INDEX($G$4:$G$1000,MATCH(INT(C1000)&amp;"#"&amp;(K1000-1),$L$4:$L$1000,0))&amp;"","")))</f>
        <v/>
      </c>
      <c r="F1000" s="84">
        <f>IF(C1000="","",IF(K1000=1,IFERROR(INDEX('Dziennik'!$I$4:$I$1200,MATCH(C1000,'Dziennik'!$A$4:$A$1200,0)),""),IFERROR(INDEX($H$4:$H$1000,MATCH(INT(C1000)&amp;"#"&amp;(K1000-1),$L$4:$L$1000,0)),"")))</f>
        <v/>
      </c>
      <c r="H1000" s="84" t="n"/>
      <c r="K1000">
        <f>IF(C1000="","",COUNTIF($C$4:C1000,C1000))</f>
        <v/>
      </c>
      <c r="L1000">
        <f>IF(C1000="","",INT(C1000)&amp;"#"&amp;K1000)</f>
        <v/>
      </c>
      <c r="M1000">
        <f>IF(C1000="","",YEAR(C1000)&amp;"-"&amp;TEXT(MONTH(C1000),"00"))</f>
        <v/>
      </c>
    </row>
  </sheetData>
  <conditionalFormatting sqref="E4:F1000">
    <cfRule type="expression" priority="1" dxfId="2">
      <formula>$C4&lt;&gt;""</formula>
    </cfRule>
  </conditionalFormatting>
  <conditionalFormatting sqref="G4:H1000">
    <cfRule type="expression" priority="2" dxfId="13">
      <formula>$C4&lt;&gt;""</formula>
    </cfRule>
  </conditionalFormatting>
  <dataValidations count="3">
    <dataValidation sqref="B4:B1000" showDropDown="0" showInputMessage="0" showErrorMessage="0" allowBlank="1" error="Wybierz wartość z listy (arkusz Słownik)." type="list" errorStyle="warning">
      <formula1>='Słownik'!$I$5:$I$19</formula1>
    </dataValidation>
    <dataValidation sqref="I4:I1000" showDropDown="0" showInputMessage="0" showErrorMessage="0" allowBlank="1" error="Wybierz wartość z listy (arkusz Słownik)." type="list" errorStyle="warning">
      <formula1>='Słownik'!$F$15:$F$29</formula1>
    </dataValidation>
    <dataValidation sqref="A4:A1000 C4:C1000" showDropDown="0" showInputMessage="0" showErrorMessage="0" allowBlank="1" error="Wpisz datę" type="date" operator="greaterThan">
      <formula1>36526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W125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7" customWidth="1" min="2" max="2"/>
    <col width="5" customWidth="1" min="3" max="3"/>
    <col width="12" customWidth="1" min="4" max="4"/>
    <col width="34" customWidth="1" min="5" max="5"/>
    <col width="7" customWidth="1" min="6" max="6"/>
    <col width="7" customWidth="1" min="7" max="7"/>
    <col width="7" customWidth="1" min="8" max="8"/>
    <col width="6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7" customWidth="1" min="15" max="15"/>
    <col width="6" customWidth="1" min="16" max="16"/>
    <col width="6" customWidth="1" min="17" max="17"/>
    <col width="6" customWidth="1" min="18" max="18"/>
    <col width="5" customWidth="1" min="19" max="19"/>
    <col width="6" customWidth="1" min="20" max="20"/>
    <col width="22" customWidth="1" min="21" max="21"/>
    <col width="30" customWidth="1" min="22" max="22"/>
    <col width="30" customWidth="1" min="23" max="23"/>
  </cols>
  <sheetData>
    <row r="1">
      <c r="A1" s="15" t="inlineStr">
        <is>
          <t>Tygodnie</t>
        </is>
      </c>
    </row>
    <row r="2">
      <c r="A2" s="16" t="inlineStr">
        <is>
          <t>Jeden wiersz = jeden tydzień (pon–ndz). Liczy się samo z Dziennika. Trener wpisuje fazę i zadania tygodnia (dawny wiersz „dowolnie”), obaj – komentarze.</t>
        </is>
      </c>
    </row>
    <row r="3" ht="44" customHeight="1">
      <c r="A3" s="85" t="inlineStr">
        <is>
          <t>Tydzień od</t>
        </is>
      </c>
      <c r="B3" s="85" t="inlineStr">
        <is>
          <t>do</t>
        </is>
      </c>
      <c r="C3" s="85" t="inlineStr">
        <is>
          <t>Nr tyg.</t>
        </is>
      </c>
      <c r="D3" s="85" t="inlineStr">
        <is>
          <t>Faza / blok</t>
        </is>
      </c>
      <c r="E3" s="85" t="inlineStr">
        <is>
          <t>Zadania tygodnia (siła, sprawność, akcent)</t>
        </is>
      </c>
      <c r="F3" s="85" t="inlineStr">
        <is>
          <t>Plan km (akt.)</t>
        </is>
      </c>
      <c r="G3" s="85" t="inlineStr">
        <is>
          <t>Plan km (pierw.)</t>
        </is>
      </c>
      <c r="H3" s="85" t="inlineStr">
        <is>
          <t>Wyk. km</t>
        </is>
      </c>
      <c r="I3" s="85" t="inlineStr">
        <is>
          <t>% planu</t>
        </is>
      </c>
      <c r="J3" s="85" t="inlineStr">
        <is>
          <t>Treningi plan</t>
        </is>
      </c>
      <c r="K3" s="85" t="inlineStr">
        <is>
          <t>Treningi wyk.</t>
        </is>
      </c>
      <c r="L3" s="85" t="inlineStr">
        <is>
          <t>Najdł. bieg km</t>
        </is>
      </c>
      <c r="M3" s="85" t="inlineStr">
        <is>
          <t>Czas biegu h</t>
        </is>
      </c>
      <c r="N3" s="85" t="inlineStr">
        <is>
          <t>Obciąż. sRPE</t>
        </is>
      </c>
      <c r="O3" s="85" t="inlineStr">
        <is>
          <t>Δ km vs poprz. tydz.</t>
        </is>
      </c>
      <c r="P3" s="85" t="inlineStr">
        <is>
          <t>ACWR</t>
        </is>
      </c>
      <c r="Q3" s="85" t="inlineStr">
        <is>
          <t>Zmiany planu</t>
        </is>
      </c>
      <c r="R3" s="85" t="inlineStr">
        <is>
          <t>Śr. samop. po</t>
        </is>
      </c>
      <c r="S3" s="85" t="inlineStr">
        <is>
          <t>Maks. ból</t>
        </is>
      </c>
      <c r="T3" s="85" t="inlineStr">
        <is>
          <t>Pytania bez odp.</t>
        </is>
      </c>
      <c r="U3" s="85" t="inlineStr">
        <is>
          <t>SYGNAŁ</t>
        </is>
      </c>
      <c r="V3" s="85" t="inlineStr">
        <is>
          <t>Komentarz trenera do tygodnia</t>
        </is>
      </c>
      <c r="W3" s="85" t="inlineStr">
        <is>
          <t>Refleksja biegacza</t>
        </is>
      </c>
    </row>
    <row r="4">
      <c r="A4" s="86" t="n">
        <v>46265</v>
      </c>
      <c r="B4" s="87">
        <f>A4+6</f>
        <v/>
      </c>
      <c r="C4" s="88">
        <f>WEEKNUM(A4,21)</f>
        <v/>
      </c>
      <c r="D4" s="89" t="n"/>
      <c r="E4" s="89" t="n"/>
      <c r="F4" s="90">
        <f>SUMIFS('Dziennik'!$M$4:$M$1200,'Dziennik'!$C$4:$C$1200,$A4)</f>
        <v/>
      </c>
      <c r="G4" s="90">
        <f>SUMIFS('Dziennik'!$I$4:$I$1200,'Dziennik'!$C$4:$C$1200,$A4)</f>
        <v/>
      </c>
      <c r="H4" s="90">
        <f>SUMIFS('Dziennik'!$P$4:$P$1200,'Dziennik'!$C$4:$C$1200,$A4)</f>
        <v/>
      </c>
      <c r="I4" s="91">
        <f>IF(F4&gt;0,H4/F4,"")</f>
        <v/>
      </c>
      <c r="J4" s="92">
        <f>COUNTIFS('Dziennik'!$C$4:$C$1200,$A4,'Dziennik'!$M$4:$M$1200,"&gt;0")</f>
        <v/>
      </c>
      <c r="K4" s="92">
        <f>COUNTIFS('Dziennik'!$C$4:$C$1200,$A4,'Dziennik'!$P$4:$P$1200,"&gt;0")</f>
        <v/>
      </c>
      <c r="L4" s="90">
        <f>_xlfn.MAXIFS('Dziennik'!$P$4:$P$1200,'Dziennik'!$C$4:$C$1200,$A4)</f>
        <v/>
      </c>
      <c r="M4" s="90">
        <f>SUMIFS('Dziennik'!$Q$4:$Q$1200,'Dziennik'!$C$4:$C$1200,$A4)*24</f>
        <v/>
      </c>
      <c r="N4" s="92">
        <f>SUMIFS('Dziennik'!$W$4:$W$1200,'Dziennik'!$C$4:$C$1200,$A4)</f>
        <v/>
      </c>
      <c r="O4" s="93">
        <f>""</f>
        <v/>
      </c>
      <c r="P4" s="94">
        <f>""</f>
        <v/>
      </c>
      <c r="Q4" s="92">
        <f>COUNTIFS('Zmiany planu'!$C$4:$C$1000,"&gt;="&amp;A4,'Zmiany planu'!$C$4:$C$1000,"&lt;="&amp;B4)</f>
        <v/>
      </c>
      <c r="R4" s="95">
        <f>IFERROR(AVERAGEIFS('Dziennik'!$Y$4:$Y$1200,'Dziennik'!$C$4:$C$1200,$A4),"")</f>
        <v/>
      </c>
      <c r="S4" s="96">
        <f>IF(COUNTIFS('Dziennik'!$C$4:$C$1200,$A4,'Dziennik'!$AB$4:$AB$1200,"&gt;=0")=0,"",_xlfn.MAXIFS('Dziennik'!$AB$4:$AB$1200,'Dziennik'!$C$4:$C$1200,$A4))</f>
        <v/>
      </c>
      <c r="T4" s="92">
        <f>COUNTIFS('Dziennik'!$C$4:$C$1200,$A4,'Dziennik'!$AI$4:$AI$1200,"&lt;&gt;",'Dziennik'!$AJ$4:$AJ$1200,"")</f>
        <v/>
      </c>
      <c r="U4" s="97">
        <f>IF(AND(H4=0,F4=0),"",IF(N(S4)&gt;='Ustawienia'!$B$31,"⚠ ból  ","")&amp;IF(AND(ISNUMBER(O4),N(O4)&gt;'Ustawienia'!$B$30),"⚠ skok km  ","")&amp;IF(AND(ISNUMBER(P4),N(P4)&gt;'Ustawienia'!$B$32),"⚠ obciążenie  ","")&amp;IF(AND(ISNUMBER(I4),N(I4)&lt;0.7,B4&lt;TODAY()),"↓ realizacja &lt;70%  ","")&amp;IF(T4&gt;0,"? pytania  ",""))</f>
        <v/>
      </c>
      <c r="V4" s="89" t="n"/>
      <c r="W4" s="98" t="n"/>
    </row>
    <row r="5">
      <c r="A5" s="86" t="n">
        <v>46272</v>
      </c>
      <c r="B5" s="87">
        <f>A5+6</f>
        <v/>
      </c>
      <c r="C5" s="88">
        <f>WEEKNUM(A5,21)</f>
        <v/>
      </c>
      <c r="D5" s="89" t="n"/>
      <c r="E5" s="89" t="n"/>
      <c r="F5" s="90">
        <f>SUMIFS('Dziennik'!$M$4:$M$1200,'Dziennik'!$C$4:$C$1200,$A5)</f>
        <v/>
      </c>
      <c r="G5" s="90">
        <f>SUMIFS('Dziennik'!$I$4:$I$1200,'Dziennik'!$C$4:$C$1200,$A5)</f>
        <v/>
      </c>
      <c r="H5" s="90">
        <f>SUMIFS('Dziennik'!$P$4:$P$1200,'Dziennik'!$C$4:$C$1200,$A5)</f>
        <v/>
      </c>
      <c r="I5" s="91">
        <f>IF(F5&gt;0,H5/F5,"")</f>
        <v/>
      </c>
      <c r="J5" s="92">
        <f>COUNTIFS('Dziennik'!$C$4:$C$1200,$A5,'Dziennik'!$M$4:$M$1200,"&gt;0")</f>
        <v/>
      </c>
      <c r="K5" s="92">
        <f>COUNTIFS('Dziennik'!$C$4:$C$1200,$A5,'Dziennik'!$P$4:$P$1200,"&gt;0")</f>
        <v/>
      </c>
      <c r="L5" s="90">
        <f>_xlfn.MAXIFS('Dziennik'!$P$4:$P$1200,'Dziennik'!$C$4:$C$1200,$A5)</f>
        <v/>
      </c>
      <c r="M5" s="90">
        <f>SUMIFS('Dziennik'!$Q$4:$Q$1200,'Dziennik'!$C$4:$C$1200,$A5)*24</f>
        <v/>
      </c>
      <c r="N5" s="92">
        <f>SUMIFS('Dziennik'!$W$4:$W$1200,'Dziennik'!$C$4:$C$1200,$A5)</f>
        <v/>
      </c>
      <c r="O5" s="93">
        <f>IF(AND(H4&gt;0,H5&gt;0),H5/H4-1,"")</f>
        <v/>
      </c>
      <c r="P5" s="94">
        <f>""</f>
        <v/>
      </c>
      <c r="Q5" s="92">
        <f>COUNTIFS('Zmiany planu'!$C$4:$C$1000,"&gt;="&amp;A5,'Zmiany planu'!$C$4:$C$1000,"&lt;="&amp;B5)</f>
        <v/>
      </c>
      <c r="R5" s="95">
        <f>IFERROR(AVERAGEIFS('Dziennik'!$Y$4:$Y$1200,'Dziennik'!$C$4:$C$1200,$A5),"")</f>
        <v/>
      </c>
      <c r="S5" s="96">
        <f>IF(COUNTIFS('Dziennik'!$C$4:$C$1200,$A5,'Dziennik'!$AB$4:$AB$1200,"&gt;=0")=0,"",_xlfn.MAXIFS('Dziennik'!$AB$4:$AB$1200,'Dziennik'!$C$4:$C$1200,$A5))</f>
        <v/>
      </c>
      <c r="T5" s="92">
        <f>COUNTIFS('Dziennik'!$C$4:$C$1200,$A5,'Dziennik'!$AI$4:$AI$1200,"&lt;&gt;",'Dziennik'!$AJ$4:$AJ$1200,"")</f>
        <v/>
      </c>
      <c r="U5" s="97">
        <f>IF(AND(H5=0,F5=0),"",IF(N(S5)&gt;='Ustawienia'!$B$31,"⚠ ból  ","")&amp;IF(AND(ISNUMBER(O5),N(O5)&gt;'Ustawienia'!$B$30),"⚠ skok km  ","")&amp;IF(AND(ISNUMBER(P5),N(P5)&gt;'Ustawienia'!$B$32),"⚠ obciążenie  ","")&amp;IF(AND(ISNUMBER(I5),N(I5)&lt;0.7,B5&lt;TODAY()),"↓ realizacja &lt;70%  ","")&amp;IF(T5&gt;0,"? pytania  ",""))</f>
        <v/>
      </c>
      <c r="V5" s="89" t="n"/>
      <c r="W5" s="98" t="n"/>
    </row>
    <row r="6">
      <c r="A6" s="86" t="n">
        <v>46279</v>
      </c>
      <c r="B6" s="87">
        <f>A6+6</f>
        <v/>
      </c>
      <c r="C6" s="88">
        <f>WEEKNUM(A6,21)</f>
        <v/>
      </c>
      <c r="D6" s="89" t="n"/>
      <c r="E6" s="89" t="n"/>
      <c r="F6" s="90">
        <f>SUMIFS('Dziennik'!$M$4:$M$1200,'Dziennik'!$C$4:$C$1200,$A6)</f>
        <v/>
      </c>
      <c r="G6" s="90">
        <f>SUMIFS('Dziennik'!$I$4:$I$1200,'Dziennik'!$C$4:$C$1200,$A6)</f>
        <v/>
      </c>
      <c r="H6" s="90">
        <f>SUMIFS('Dziennik'!$P$4:$P$1200,'Dziennik'!$C$4:$C$1200,$A6)</f>
        <v/>
      </c>
      <c r="I6" s="91">
        <f>IF(F6&gt;0,H6/F6,"")</f>
        <v/>
      </c>
      <c r="J6" s="92">
        <f>COUNTIFS('Dziennik'!$C$4:$C$1200,$A6,'Dziennik'!$M$4:$M$1200,"&gt;0")</f>
        <v/>
      </c>
      <c r="K6" s="92">
        <f>COUNTIFS('Dziennik'!$C$4:$C$1200,$A6,'Dziennik'!$P$4:$P$1200,"&gt;0")</f>
        <v/>
      </c>
      <c r="L6" s="90">
        <f>_xlfn.MAXIFS('Dziennik'!$P$4:$P$1200,'Dziennik'!$C$4:$C$1200,$A6)</f>
        <v/>
      </c>
      <c r="M6" s="90">
        <f>SUMIFS('Dziennik'!$Q$4:$Q$1200,'Dziennik'!$C$4:$C$1200,$A6)*24</f>
        <v/>
      </c>
      <c r="N6" s="92">
        <f>SUMIFS('Dziennik'!$W$4:$W$1200,'Dziennik'!$C$4:$C$1200,$A6)</f>
        <v/>
      </c>
      <c r="O6" s="93">
        <f>IF(AND(H5&gt;0,H6&gt;0),H6/H5-1,"")</f>
        <v/>
      </c>
      <c r="P6" s="94">
        <f>""</f>
        <v/>
      </c>
      <c r="Q6" s="92">
        <f>COUNTIFS('Zmiany planu'!$C$4:$C$1000,"&gt;="&amp;A6,'Zmiany planu'!$C$4:$C$1000,"&lt;="&amp;B6)</f>
        <v/>
      </c>
      <c r="R6" s="95">
        <f>IFERROR(AVERAGEIFS('Dziennik'!$Y$4:$Y$1200,'Dziennik'!$C$4:$C$1200,$A6),"")</f>
        <v/>
      </c>
      <c r="S6" s="96">
        <f>IF(COUNTIFS('Dziennik'!$C$4:$C$1200,$A6,'Dziennik'!$AB$4:$AB$1200,"&gt;=0")=0,"",_xlfn.MAXIFS('Dziennik'!$AB$4:$AB$1200,'Dziennik'!$C$4:$C$1200,$A6))</f>
        <v/>
      </c>
      <c r="T6" s="92">
        <f>COUNTIFS('Dziennik'!$C$4:$C$1200,$A6,'Dziennik'!$AI$4:$AI$1200,"&lt;&gt;",'Dziennik'!$AJ$4:$AJ$1200,"")</f>
        <v/>
      </c>
      <c r="U6" s="97">
        <f>IF(AND(H6=0,F6=0),"",IF(N(S6)&gt;='Ustawienia'!$B$31,"⚠ ból  ","")&amp;IF(AND(ISNUMBER(O6),N(O6)&gt;'Ustawienia'!$B$30),"⚠ skok km  ","")&amp;IF(AND(ISNUMBER(P6),N(P6)&gt;'Ustawienia'!$B$32),"⚠ obciążenie  ","")&amp;IF(AND(ISNUMBER(I6),N(I6)&lt;0.7,B6&lt;TODAY()),"↓ realizacja &lt;70%  ","")&amp;IF(T6&gt;0,"? pytania  ",""))</f>
        <v/>
      </c>
      <c r="V6" s="89" t="n"/>
      <c r="W6" s="98" t="n"/>
    </row>
    <row r="7">
      <c r="A7" s="86" t="n">
        <v>46286</v>
      </c>
      <c r="B7" s="87">
        <f>A7+6</f>
        <v/>
      </c>
      <c r="C7" s="88">
        <f>WEEKNUM(A7,21)</f>
        <v/>
      </c>
      <c r="D7" s="89" t="n"/>
      <c r="E7" s="89" t="n"/>
      <c r="F7" s="90">
        <f>SUMIFS('Dziennik'!$M$4:$M$1200,'Dziennik'!$C$4:$C$1200,$A7)</f>
        <v/>
      </c>
      <c r="G7" s="90">
        <f>SUMIFS('Dziennik'!$I$4:$I$1200,'Dziennik'!$C$4:$C$1200,$A7)</f>
        <v/>
      </c>
      <c r="H7" s="90">
        <f>SUMIFS('Dziennik'!$P$4:$P$1200,'Dziennik'!$C$4:$C$1200,$A7)</f>
        <v/>
      </c>
      <c r="I7" s="91">
        <f>IF(F7&gt;0,H7/F7,"")</f>
        <v/>
      </c>
      <c r="J7" s="92">
        <f>COUNTIFS('Dziennik'!$C$4:$C$1200,$A7,'Dziennik'!$M$4:$M$1200,"&gt;0")</f>
        <v/>
      </c>
      <c r="K7" s="92">
        <f>COUNTIFS('Dziennik'!$C$4:$C$1200,$A7,'Dziennik'!$P$4:$P$1200,"&gt;0")</f>
        <v/>
      </c>
      <c r="L7" s="90">
        <f>_xlfn.MAXIFS('Dziennik'!$P$4:$P$1200,'Dziennik'!$C$4:$C$1200,$A7)</f>
        <v/>
      </c>
      <c r="M7" s="90">
        <f>SUMIFS('Dziennik'!$Q$4:$Q$1200,'Dziennik'!$C$4:$C$1200,$A7)*24</f>
        <v/>
      </c>
      <c r="N7" s="92">
        <f>SUMIFS('Dziennik'!$W$4:$W$1200,'Dziennik'!$C$4:$C$1200,$A7)</f>
        <v/>
      </c>
      <c r="O7" s="93">
        <f>IF(AND(H6&gt;0,H7&gt;0),H7/H6-1,"")</f>
        <v/>
      </c>
      <c r="P7" s="94">
        <f>IF(AND(N7&gt;0,AVERAGE(N4:N7)&gt;0,COUNTIF(N4:N7,"&gt;0")=4),N7/AVERAGE(N4:N7),"")</f>
        <v/>
      </c>
      <c r="Q7" s="92">
        <f>COUNTIFS('Zmiany planu'!$C$4:$C$1000,"&gt;="&amp;A7,'Zmiany planu'!$C$4:$C$1000,"&lt;="&amp;B7)</f>
        <v/>
      </c>
      <c r="R7" s="95">
        <f>IFERROR(AVERAGEIFS('Dziennik'!$Y$4:$Y$1200,'Dziennik'!$C$4:$C$1200,$A7),"")</f>
        <v/>
      </c>
      <c r="S7" s="96">
        <f>IF(COUNTIFS('Dziennik'!$C$4:$C$1200,$A7,'Dziennik'!$AB$4:$AB$1200,"&gt;=0")=0,"",_xlfn.MAXIFS('Dziennik'!$AB$4:$AB$1200,'Dziennik'!$C$4:$C$1200,$A7))</f>
        <v/>
      </c>
      <c r="T7" s="92">
        <f>COUNTIFS('Dziennik'!$C$4:$C$1200,$A7,'Dziennik'!$AI$4:$AI$1200,"&lt;&gt;",'Dziennik'!$AJ$4:$AJ$1200,"")</f>
        <v/>
      </c>
      <c r="U7" s="97">
        <f>IF(AND(H7=0,F7=0),"",IF(N(S7)&gt;='Ustawienia'!$B$31,"⚠ ból  ","")&amp;IF(AND(ISNUMBER(O7),N(O7)&gt;'Ustawienia'!$B$30),"⚠ skok km  ","")&amp;IF(AND(ISNUMBER(P7),N(P7)&gt;'Ustawienia'!$B$32),"⚠ obciążenie  ","")&amp;IF(AND(ISNUMBER(I7),N(I7)&lt;0.7,B7&lt;TODAY()),"↓ realizacja &lt;70%  ","")&amp;IF(T7&gt;0,"? pytania  ",""))</f>
        <v/>
      </c>
      <c r="V7" s="89" t="n"/>
      <c r="W7" s="98" t="n"/>
    </row>
    <row r="8">
      <c r="A8" s="86" t="n">
        <v>46293</v>
      </c>
      <c r="B8" s="87">
        <f>A8+6</f>
        <v/>
      </c>
      <c r="C8" s="88">
        <f>WEEKNUM(A8,21)</f>
        <v/>
      </c>
      <c r="D8" s="89" t="n"/>
      <c r="E8" s="89" t="n"/>
      <c r="F8" s="90">
        <f>SUMIFS('Dziennik'!$M$4:$M$1200,'Dziennik'!$C$4:$C$1200,$A8)</f>
        <v/>
      </c>
      <c r="G8" s="90">
        <f>SUMIFS('Dziennik'!$I$4:$I$1200,'Dziennik'!$C$4:$C$1200,$A8)</f>
        <v/>
      </c>
      <c r="H8" s="90">
        <f>SUMIFS('Dziennik'!$P$4:$P$1200,'Dziennik'!$C$4:$C$1200,$A8)</f>
        <v/>
      </c>
      <c r="I8" s="91">
        <f>IF(F8&gt;0,H8/F8,"")</f>
        <v/>
      </c>
      <c r="J8" s="92">
        <f>COUNTIFS('Dziennik'!$C$4:$C$1200,$A8,'Dziennik'!$M$4:$M$1200,"&gt;0")</f>
        <v/>
      </c>
      <c r="K8" s="92">
        <f>COUNTIFS('Dziennik'!$C$4:$C$1200,$A8,'Dziennik'!$P$4:$P$1200,"&gt;0")</f>
        <v/>
      </c>
      <c r="L8" s="90">
        <f>_xlfn.MAXIFS('Dziennik'!$P$4:$P$1200,'Dziennik'!$C$4:$C$1200,$A8)</f>
        <v/>
      </c>
      <c r="M8" s="90">
        <f>SUMIFS('Dziennik'!$Q$4:$Q$1200,'Dziennik'!$C$4:$C$1200,$A8)*24</f>
        <v/>
      </c>
      <c r="N8" s="92">
        <f>SUMIFS('Dziennik'!$W$4:$W$1200,'Dziennik'!$C$4:$C$1200,$A8)</f>
        <v/>
      </c>
      <c r="O8" s="93">
        <f>IF(AND(H7&gt;0,H8&gt;0),H8/H7-1,"")</f>
        <v/>
      </c>
      <c r="P8" s="94">
        <f>IF(AND(N8&gt;0,AVERAGE(N5:N8)&gt;0,COUNTIF(N5:N8,"&gt;0")=4),N8/AVERAGE(N5:N8),"")</f>
        <v/>
      </c>
      <c r="Q8" s="92">
        <f>COUNTIFS('Zmiany planu'!$C$4:$C$1000,"&gt;="&amp;A8,'Zmiany planu'!$C$4:$C$1000,"&lt;="&amp;B8)</f>
        <v/>
      </c>
      <c r="R8" s="95">
        <f>IFERROR(AVERAGEIFS('Dziennik'!$Y$4:$Y$1200,'Dziennik'!$C$4:$C$1200,$A8),"")</f>
        <v/>
      </c>
      <c r="S8" s="96">
        <f>IF(COUNTIFS('Dziennik'!$C$4:$C$1200,$A8,'Dziennik'!$AB$4:$AB$1200,"&gt;=0")=0,"",_xlfn.MAXIFS('Dziennik'!$AB$4:$AB$1200,'Dziennik'!$C$4:$C$1200,$A8))</f>
        <v/>
      </c>
      <c r="T8" s="92">
        <f>COUNTIFS('Dziennik'!$C$4:$C$1200,$A8,'Dziennik'!$AI$4:$AI$1200,"&lt;&gt;",'Dziennik'!$AJ$4:$AJ$1200,"")</f>
        <v/>
      </c>
      <c r="U8" s="97">
        <f>IF(AND(H8=0,F8=0),"",IF(N(S8)&gt;='Ustawienia'!$B$31,"⚠ ból  ","")&amp;IF(AND(ISNUMBER(O8),N(O8)&gt;'Ustawienia'!$B$30),"⚠ skok km  ","")&amp;IF(AND(ISNUMBER(P8),N(P8)&gt;'Ustawienia'!$B$32),"⚠ obciążenie  ","")&amp;IF(AND(ISNUMBER(I8),N(I8)&lt;0.7,B8&lt;TODAY()),"↓ realizacja &lt;70%  ","")&amp;IF(T8&gt;0,"? pytania  ",""))</f>
        <v/>
      </c>
      <c r="V8" s="89" t="n"/>
      <c r="W8" s="98" t="n"/>
    </row>
    <row r="9">
      <c r="A9" s="86" t="n">
        <v>46300</v>
      </c>
      <c r="B9" s="87">
        <f>A9+6</f>
        <v/>
      </c>
      <c r="C9" s="88">
        <f>WEEKNUM(A9,21)</f>
        <v/>
      </c>
      <c r="D9" s="89" t="n"/>
      <c r="E9" s="89" t="n"/>
      <c r="F9" s="90">
        <f>SUMIFS('Dziennik'!$M$4:$M$1200,'Dziennik'!$C$4:$C$1200,$A9)</f>
        <v/>
      </c>
      <c r="G9" s="90">
        <f>SUMIFS('Dziennik'!$I$4:$I$1200,'Dziennik'!$C$4:$C$1200,$A9)</f>
        <v/>
      </c>
      <c r="H9" s="90">
        <f>SUMIFS('Dziennik'!$P$4:$P$1200,'Dziennik'!$C$4:$C$1200,$A9)</f>
        <v/>
      </c>
      <c r="I9" s="91">
        <f>IF(F9&gt;0,H9/F9,"")</f>
        <v/>
      </c>
      <c r="J9" s="92">
        <f>COUNTIFS('Dziennik'!$C$4:$C$1200,$A9,'Dziennik'!$M$4:$M$1200,"&gt;0")</f>
        <v/>
      </c>
      <c r="K9" s="92">
        <f>COUNTIFS('Dziennik'!$C$4:$C$1200,$A9,'Dziennik'!$P$4:$P$1200,"&gt;0")</f>
        <v/>
      </c>
      <c r="L9" s="90">
        <f>_xlfn.MAXIFS('Dziennik'!$P$4:$P$1200,'Dziennik'!$C$4:$C$1200,$A9)</f>
        <v/>
      </c>
      <c r="M9" s="90">
        <f>SUMIFS('Dziennik'!$Q$4:$Q$1200,'Dziennik'!$C$4:$C$1200,$A9)*24</f>
        <v/>
      </c>
      <c r="N9" s="92">
        <f>SUMIFS('Dziennik'!$W$4:$W$1200,'Dziennik'!$C$4:$C$1200,$A9)</f>
        <v/>
      </c>
      <c r="O9" s="93">
        <f>IF(AND(H8&gt;0,H9&gt;0),H9/H8-1,"")</f>
        <v/>
      </c>
      <c r="P9" s="94">
        <f>IF(AND(N9&gt;0,AVERAGE(N6:N9)&gt;0,COUNTIF(N6:N9,"&gt;0")=4),N9/AVERAGE(N6:N9),"")</f>
        <v/>
      </c>
      <c r="Q9" s="92">
        <f>COUNTIFS('Zmiany planu'!$C$4:$C$1000,"&gt;="&amp;A9,'Zmiany planu'!$C$4:$C$1000,"&lt;="&amp;B9)</f>
        <v/>
      </c>
      <c r="R9" s="95">
        <f>IFERROR(AVERAGEIFS('Dziennik'!$Y$4:$Y$1200,'Dziennik'!$C$4:$C$1200,$A9),"")</f>
        <v/>
      </c>
      <c r="S9" s="96">
        <f>IF(COUNTIFS('Dziennik'!$C$4:$C$1200,$A9,'Dziennik'!$AB$4:$AB$1200,"&gt;=0")=0,"",_xlfn.MAXIFS('Dziennik'!$AB$4:$AB$1200,'Dziennik'!$C$4:$C$1200,$A9))</f>
        <v/>
      </c>
      <c r="T9" s="92">
        <f>COUNTIFS('Dziennik'!$C$4:$C$1200,$A9,'Dziennik'!$AI$4:$AI$1200,"&lt;&gt;",'Dziennik'!$AJ$4:$AJ$1200,"")</f>
        <v/>
      </c>
      <c r="U9" s="97">
        <f>IF(AND(H9=0,F9=0),"",IF(N(S9)&gt;='Ustawienia'!$B$31,"⚠ ból  ","")&amp;IF(AND(ISNUMBER(O9),N(O9)&gt;'Ustawienia'!$B$30),"⚠ skok km  ","")&amp;IF(AND(ISNUMBER(P9),N(P9)&gt;'Ustawienia'!$B$32),"⚠ obciążenie  ","")&amp;IF(AND(ISNUMBER(I9),N(I9)&lt;0.7,B9&lt;TODAY()),"↓ realizacja &lt;70%  ","")&amp;IF(T9&gt;0,"? pytania  ",""))</f>
        <v/>
      </c>
      <c r="V9" s="89" t="n"/>
      <c r="W9" s="98" t="n"/>
    </row>
    <row r="10">
      <c r="A10" s="86" t="n">
        <v>46307</v>
      </c>
      <c r="B10" s="87">
        <f>A10+6</f>
        <v/>
      </c>
      <c r="C10" s="88">
        <f>WEEKNUM(A10,21)</f>
        <v/>
      </c>
      <c r="D10" s="89" t="n"/>
      <c r="E10" s="89" t="n"/>
      <c r="F10" s="90">
        <f>SUMIFS('Dziennik'!$M$4:$M$1200,'Dziennik'!$C$4:$C$1200,$A10)</f>
        <v/>
      </c>
      <c r="G10" s="90">
        <f>SUMIFS('Dziennik'!$I$4:$I$1200,'Dziennik'!$C$4:$C$1200,$A10)</f>
        <v/>
      </c>
      <c r="H10" s="90">
        <f>SUMIFS('Dziennik'!$P$4:$P$1200,'Dziennik'!$C$4:$C$1200,$A10)</f>
        <v/>
      </c>
      <c r="I10" s="91">
        <f>IF(F10&gt;0,H10/F10,"")</f>
        <v/>
      </c>
      <c r="J10" s="92">
        <f>COUNTIFS('Dziennik'!$C$4:$C$1200,$A10,'Dziennik'!$M$4:$M$1200,"&gt;0")</f>
        <v/>
      </c>
      <c r="K10" s="92">
        <f>COUNTIFS('Dziennik'!$C$4:$C$1200,$A10,'Dziennik'!$P$4:$P$1200,"&gt;0")</f>
        <v/>
      </c>
      <c r="L10" s="90">
        <f>_xlfn.MAXIFS('Dziennik'!$P$4:$P$1200,'Dziennik'!$C$4:$C$1200,$A10)</f>
        <v/>
      </c>
      <c r="M10" s="90">
        <f>SUMIFS('Dziennik'!$Q$4:$Q$1200,'Dziennik'!$C$4:$C$1200,$A10)*24</f>
        <v/>
      </c>
      <c r="N10" s="92">
        <f>SUMIFS('Dziennik'!$W$4:$W$1200,'Dziennik'!$C$4:$C$1200,$A10)</f>
        <v/>
      </c>
      <c r="O10" s="93">
        <f>IF(AND(H9&gt;0,H10&gt;0),H10/H9-1,"")</f>
        <v/>
      </c>
      <c r="P10" s="94">
        <f>IF(AND(N10&gt;0,AVERAGE(N7:N10)&gt;0,COUNTIF(N7:N10,"&gt;0")=4),N10/AVERAGE(N7:N10),"")</f>
        <v/>
      </c>
      <c r="Q10" s="92">
        <f>COUNTIFS('Zmiany planu'!$C$4:$C$1000,"&gt;="&amp;A10,'Zmiany planu'!$C$4:$C$1000,"&lt;="&amp;B10)</f>
        <v/>
      </c>
      <c r="R10" s="95">
        <f>IFERROR(AVERAGEIFS('Dziennik'!$Y$4:$Y$1200,'Dziennik'!$C$4:$C$1200,$A10),"")</f>
        <v/>
      </c>
      <c r="S10" s="96">
        <f>IF(COUNTIFS('Dziennik'!$C$4:$C$1200,$A10,'Dziennik'!$AB$4:$AB$1200,"&gt;=0")=0,"",_xlfn.MAXIFS('Dziennik'!$AB$4:$AB$1200,'Dziennik'!$C$4:$C$1200,$A10))</f>
        <v/>
      </c>
      <c r="T10" s="92">
        <f>COUNTIFS('Dziennik'!$C$4:$C$1200,$A10,'Dziennik'!$AI$4:$AI$1200,"&lt;&gt;",'Dziennik'!$AJ$4:$AJ$1200,"")</f>
        <v/>
      </c>
      <c r="U10" s="97">
        <f>IF(AND(H10=0,F10=0),"",IF(N(S10)&gt;='Ustawienia'!$B$31,"⚠ ból  ","")&amp;IF(AND(ISNUMBER(O10),N(O10)&gt;'Ustawienia'!$B$30),"⚠ skok km  ","")&amp;IF(AND(ISNUMBER(P10),N(P10)&gt;'Ustawienia'!$B$32),"⚠ obciążenie  ","")&amp;IF(AND(ISNUMBER(I10),N(I10)&lt;0.7,B10&lt;TODAY()),"↓ realizacja &lt;70%  ","")&amp;IF(T10&gt;0,"? pytania  ",""))</f>
        <v/>
      </c>
      <c r="V10" s="89" t="n"/>
      <c r="W10" s="98" t="n"/>
    </row>
    <row r="11">
      <c r="A11" s="86" t="n">
        <v>46314</v>
      </c>
      <c r="B11" s="87">
        <f>A11+6</f>
        <v/>
      </c>
      <c r="C11" s="88">
        <f>WEEKNUM(A11,21)</f>
        <v/>
      </c>
      <c r="D11" s="89" t="n"/>
      <c r="E11" s="89" t="n"/>
      <c r="F11" s="90">
        <f>SUMIFS('Dziennik'!$M$4:$M$1200,'Dziennik'!$C$4:$C$1200,$A11)</f>
        <v/>
      </c>
      <c r="G11" s="90">
        <f>SUMIFS('Dziennik'!$I$4:$I$1200,'Dziennik'!$C$4:$C$1200,$A11)</f>
        <v/>
      </c>
      <c r="H11" s="90">
        <f>SUMIFS('Dziennik'!$P$4:$P$1200,'Dziennik'!$C$4:$C$1200,$A11)</f>
        <v/>
      </c>
      <c r="I11" s="91">
        <f>IF(F11&gt;0,H11/F11,"")</f>
        <v/>
      </c>
      <c r="J11" s="92">
        <f>COUNTIFS('Dziennik'!$C$4:$C$1200,$A11,'Dziennik'!$M$4:$M$1200,"&gt;0")</f>
        <v/>
      </c>
      <c r="K11" s="92">
        <f>COUNTIFS('Dziennik'!$C$4:$C$1200,$A11,'Dziennik'!$P$4:$P$1200,"&gt;0")</f>
        <v/>
      </c>
      <c r="L11" s="90">
        <f>_xlfn.MAXIFS('Dziennik'!$P$4:$P$1200,'Dziennik'!$C$4:$C$1200,$A11)</f>
        <v/>
      </c>
      <c r="M11" s="90">
        <f>SUMIFS('Dziennik'!$Q$4:$Q$1200,'Dziennik'!$C$4:$C$1200,$A11)*24</f>
        <v/>
      </c>
      <c r="N11" s="92">
        <f>SUMIFS('Dziennik'!$W$4:$W$1200,'Dziennik'!$C$4:$C$1200,$A11)</f>
        <v/>
      </c>
      <c r="O11" s="93">
        <f>IF(AND(H10&gt;0,H11&gt;0),H11/H10-1,"")</f>
        <v/>
      </c>
      <c r="P11" s="94">
        <f>IF(AND(N11&gt;0,AVERAGE(N8:N11)&gt;0,COUNTIF(N8:N11,"&gt;0")=4),N11/AVERAGE(N8:N11),"")</f>
        <v/>
      </c>
      <c r="Q11" s="92">
        <f>COUNTIFS('Zmiany planu'!$C$4:$C$1000,"&gt;="&amp;A11,'Zmiany planu'!$C$4:$C$1000,"&lt;="&amp;B11)</f>
        <v/>
      </c>
      <c r="R11" s="95">
        <f>IFERROR(AVERAGEIFS('Dziennik'!$Y$4:$Y$1200,'Dziennik'!$C$4:$C$1200,$A11),"")</f>
        <v/>
      </c>
      <c r="S11" s="96">
        <f>IF(COUNTIFS('Dziennik'!$C$4:$C$1200,$A11,'Dziennik'!$AB$4:$AB$1200,"&gt;=0")=0,"",_xlfn.MAXIFS('Dziennik'!$AB$4:$AB$1200,'Dziennik'!$C$4:$C$1200,$A11))</f>
        <v/>
      </c>
      <c r="T11" s="92">
        <f>COUNTIFS('Dziennik'!$C$4:$C$1200,$A11,'Dziennik'!$AI$4:$AI$1200,"&lt;&gt;",'Dziennik'!$AJ$4:$AJ$1200,"")</f>
        <v/>
      </c>
      <c r="U11" s="97">
        <f>IF(AND(H11=0,F11=0),"",IF(N(S11)&gt;='Ustawienia'!$B$31,"⚠ ból  ","")&amp;IF(AND(ISNUMBER(O11),N(O11)&gt;'Ustawienia'!$B$30),"⚠ skok km  ","")&amp;IF(AND(ISNUMBER(P11),N(P11)&gt;'Ustawienia'!$B$32),"⚠ obciążenie  ","")&amp;IF(AND(ISNUMBER(I11),N(I11)&lt;0.7,B11&lt;TODAY()),"↓ realizacja &lt;70%  ","")&amp;IF(T11&gt;0,"? pytania  ",""))</f>
        <v/>
      </c>
      <c r="V11" s="89" t="n"/>
      <c r="W11" s="98" t="n"/>
    </row>
    <row r="12">
      <c r="A12" s="86" t="n">
        <v>46321</v>
      </c>
      <c r="B12" s="87">
        <f>A12+6</f>
        <v/>
      </c>
      <c r="C12" s="88">
        <f>WEEKNUM(A12,21)</f>
        <v/>
      </c>
      <c r="D12" s="89" t="n"/>
      <c r="E12" s="89" t="n"/>
      <c r="F12" s="90">
        <f>SUMIFS('Dziennik'!$M$4:$M$1200,'Dziennik'!$C$4:$C$1200,$A12)</f>
        <v/>
      </c>
      <c r="G12" s="90">
        <f>SUMIFS('Dziennik'!$I$4:$I$1200,'Dziennik'!$C$4:$C$1200,$A12)</f>
        <v/>
      </c>
      <c r="H12" s="90">
        <f>SUMIFS('Dziennik'!$P$4:$P$1200,'Dziennik'!$C$4:$C$1200,$A12)</f>
        <v/>
      </c>
      <c r="I12" s="91">
        <f>IF(F12&gt;0,H12/F12,"")</f>
        <v/>
      </c>
      <c r="J12" s="92">
        <f>COUNTIFS('Dziennik'!$C$4:$C$1200,$A12,'Dziennik'!$M$4:$M$1200,"&gt;0")</f>
        <v/>
      </c>
      <c r="K12" s="92">
        <f>COUNTIFS('Dziennik'!$C$4:$C$1200,$A12,'Dziennik'!$P$4:$P$1200,"&gt;0")</f>
        <v/>
      </c>
      <c r="L12" s="90">
        <f>_xlfn.MAXIFS('Dziennik'!$P$4:$P$1200,'Dziennik'!$C$4:$C$1200,$A12)</f>
        <v/>
      </c>
      <c r="M12" s="90">
        <f>SUMIFS('Dziennik'!$Q$4:$Q$1200,'Dziennik'!$C$4:$C$1200,$A12)*24</f>
        <v/>
      </c>
      <c r="N12" s="92">
        <f>SUMIFS('Dziennik'!$W$4:$W$1200,'Dziennik'!$C$4:$C$1200,$A12)</f>
        <v/>
      </c>
      <c r="O12" s="93">
        <f>IF(AND(H11&gt;0,H12&gt;0),H12/H11-1,"")</f>
        <v/>
      </c>
      <c r="P12" s="94">
        <f>IF(AND(N12&gt;0,AVERAGE(N9:N12)&gt;0,COUNTIF(N9:N12,"&gt;0")=4),N12/AVERAGE(N9:N12),"")</f>
        <v/>
      </c>
      <c r="Q12" s="92">
        <f>COUNTIFS('Zmiany planu'!$C$4:$C$1000,"&gt;="&amp;A12,'Zmiany planu'!$C$4:$C$1000,"&lt;="&amp;B12)</f>
        <v/>
      </c>
      <c r="R12" s="95">
        <f>IFERROR(AVERAGEIFS('Dziennik'!$Y$4:$Y$1200,'Dziennik'!$C$4:$C$1200,$A12),"")</f>
        <v/>
      </c>
      <c r="S12" s="96">
        <f>IF(COUNTIFS('Dziennik'!$C$4:$C$1200,$A12,'Dziennik'!$AB$4:$AB$1200,"&gt;=0")=0,"",_xlfn.MAXIFS('Dziennik'!$AB$4:$AB$1200,'Dziennik'!$C$4:$C$1200,$A12))</f>
        <v/>
      </c>
      <c r="T12" s="92">
        <f>COUNTIFS('Dziennik'!$C$4:$C$1200,$A12,'Dziennik'!$AI$4:$AI$1200,"&lt;&gt;",'Dziennik'!$AJ$4:$AJ$1200,"")</f>
        <v/>
      </c>
      <c r="U12" s="97">
        <f>IF(AND(H12=0,F12=0),"",IF(N(S12)&gt;='Ustawienia'!$B$31,"⚠ ból  ","")&amp;IF(AND(ISNUMBER(O12),N(O12)&gt;'Ustawienia'!$B$30),"⚠ skok km  ","")&amp;IF(AND(ISNUMBER(P12),N(P12)&gt;'Ustawienia'!$B$32),"⚠ obciążenie  ","")&amp;IF(AND(ISNUMBER(I12),N(I12)&lt;0.7,B12&lt;TODAY()),"↓ realizacja &lt;70%  ","")&amp;IF(T12&gt;0,"? pytania  ",""))</f>
        <v/>
      </c>
      <c r="V12" s="89" t="n"/>
      <c r="W12" s="98" t="n"/>
    </row>
    <row r="13">
      <c r="A13" s="86" t="n">
        <v>46328</v>
      </c>
      <c r="B13" s="87">
        <f>A13+6</f>
        <v/>
      </c>
      <c r="C13" s="88">
        <f>WEEKNUM(A13,21)</f>
        <v/>
      </c>
      <c r="D13" s="89" t="n"/>
      <c r="E13" s="89" t="n"/>
      <c r="F13" s="90">
        <f>SUMIFS('Dziennik'!$M$4:$M$1200,'Dziennik'!$C$4:$C$1200,$A13)</f>
        <v/>
      </c>
      <c r="G13" s="90">
        <f>SUMIFS('Dziennik'!$I$4:$I$1200,'Dziennik'!$C$4:$C$1200,$A13)</f>
        <v/>
      </c>
      <c r="H13" s="90">
        <f>SUMIFS('Dziennik'!$P$4:$P$1200,'Dziennik'!$C$4:$C$1200,$A13)</f>
        <v/>
      </c>
      <c r="I13" s="91">
        <f>IF(F13&gt;0,H13/F13,"")</f>
        <v/>
      </c>
      <c r="J13" s="92">
        <f>COUNTIFS('Dziennik'!$C$4:$C$1200,$A13,'Dziennik'!$M$4:$M$1200,"&gt;0")</f>
        <v/>
      </c>
      <c r="K13" s="92">
        <f>COUNTIFS('Dziennik'!$C$4:$C$1200,$A13,'Dziennik'!$P$4:$P$1200,"&gt;0")</f>
        <v/>
      </c>
      <c r="L13" s="90">
        <f>_xlfn.MAXIFS('Dziennik'!$P$4:$P$1200,'Dziennik'!$C$4:$C$1200,$A13)</f>
        <v/>
      </c>
      <c r="M13" s="90">
        <f>SUMIFS('Dziennik'!$Q$4:$Q$1200,'Dziennik'!$C$4:$C$1200,$A13)*24</f>
        <v/>
      </c>
      <c r="N13" s="92">
        <f>SUMIFS('Dziennik'!$W$4:$W$1200,'Dziennik'!$C$4:$C$1200,$A13)</f>
        <v/>
      </c>
      <c r="O13" s="93">
        <f>IF(AND(H12&gt;0,H13&gt;0),H13/H12-1,"")</f>
        <v/>
      </c>
      <c r="P13" s="94">
        <f>IF(AND(N13&gt;0,AVERAGE(N10:N13)&gt;0,COUNTIF(N10:N13,"&gt;0")=4),N13/AVERAGE(N10:N13),"")</f>
        <v/>
      </c>
      <c r="Q13" s="92">
        <f>COUNTIFS('Zmiany planu'!$C$4:$C$1000,"&gt;="&amp;A13,'Zmiany planu'!$C$4:$C$1000,"&lt;="&amp;B13)</f>
        <v/>
      </c>
      <c r="R13" s="95">
        <f>IFERROR(AVERAGEIFS('Dziennik'!$Y$4:$Y$1200,'Dziennik'!$C$4:$C$1200,$A13),"")</f>
        <v/>
      </c>
      <c r="S13" s="96">
        <f>IF(COUNTIFS('Dziennik'!$C$4:$C$1200,$A13,'Dziennik'!$AB$4:$AB$1200,"&gt;=0")=0,"",_xlfn.MAXIFS('Dziennik'!$AB$4:$AB$1200,'Dziennik'!$C$4:$C$1200,$A13))</f>
        <v/>
      </c>
      <c r="T13" s="92">
        <f>COUNTIFS('Dziennik'!$C$4:$C$1200,$A13,'Dziennik'!$AI$4:$AI$1200,"&lt;&gt;",'Dziennik'!$AJ$4:$AJ$1200,"")</f>
        <v/>
      </c>
      <c r="U13" s="97">
        <f>IF(AND(H13=0,F13=0),"",IF(N(S13)&gt;='Ustawienia'!$B$31,"⚠ ból  ","")&amp;IF(AND(ISNUMBER(O13),N(O13)&gt;'Ustawienia'!$B$30),"⚠ skok km  ","")&amp;IF(AND(ISNUMBER(P13),N(P13)&gt;'Ustawienia'!$B$32),"⚠ obciążenie  ","")&amp;IF(AND(ISNUMBER(I13),N(I13)&lt;0.7,B13&lt;TODAY()),"↓ realizacja &lt;70%  ","")&amp;IF(T13&gt;0,"? pytania  ",""))</f>
        <v/>
      </c>
      <c r="V13" s="89" t="n"/>
      <c r="W13" s="98" t="n"/>
    </row>
    <row r="14">
      <c r="A14" s="86" t="n">
        <v>46335</v>
      </c>
      <c r="B14" s="87">
        <f>A14+6</f>
        <v/>
      </c>
      <c r="C14" s="88">
        <f>WEEKNUM(A14,21)</f>
        <v/>
      </c>
      <c r="D14" s="89" t="n"/>
      <c r="E14" s="89" t="n"/>
      <c r="F14" s="90">
        <f>SUMIFS('Dziennik'!$M$4:$M$1200,'Dziennik'!$C$4:$C$1200,$A14)</f>
        <v/>
      </c>
      <c r="G14" s="90">
        <f>SUMIFS('Dziennik'!$I$4:$I$1200,'Dziennik'!$C$4:$C$1200,$A14)</f>
        <v/>
      </c>
      <c r="H14" s="90">
        <f>SUMIFS('Dziennik'!$P$4:$P$1200,'Dziennik'!$C$4:$C$1200,$A14)</f>
        <v/>
      </c>
      <c r="I14" s="91">
        <f>IF(F14&gt;0,H14/F14,"")</f>
        <v/>
      </c>
      <c r="J14" s="92">
        <f>COUNTIFS('Dziennik'!$C$4:$C$1200,$A14,'Dziennik'!$M$4:$M$1200,"&gt;0")</f>
        <v/>
      </c>
      <c r="K14" s="92">
        <f>COUNTIFS('Dziennik'!$C$4:$C$1200,$A14,'Dziennik'!$P$4:$P$1200,"&gt;0")</f>
        <v/>
      </c>
      <c r="L14" s="90">
        <f>_xlfn.MAXIFS('Dziennik'!$P$4:$P$1200,'Dziennik'!$C$4:$C$1200,$A14)</f>
        <v/>
      </c>
      <c r="M14" s="90">
        <f>SUMIFS('Dziennik'!$Q$4:$Q$1200,'Dziennik'!$C$4:$C$1200,$A14)*24</f>
        <v/>
      </c>
      <c r="N14" s="92">
        <f>SUMIFS('Dziennik'!$W$4:$W$1200,'Dziennik'!$C$4:$C$1200,$A14)</f>
        <v/>
      </c>
      <c r="O14" s="93">
        <f>IF(AND(H13&gt;0,H14&gt;0),H14/H13-1,"")</f>
        <v/>
      </c>
      <c r="P14" s="94">
        <f>IF(AND(N14&gt;0,AVERAGE(N11:N14)&gt;0,COUNTIF(N11:N14,"&gt;0")=4),N14/AVERAGE(N11:N14),"")</f>
        <v/>
      </c>
      <c r="Q14" s="92">
        <f>COUNTIFS('Zmiany planu'!$C$4:$C$1000,"&gt;="&amp;A14,'Zmiany planu'!$C$4:$C$1000,"&lt;="&amp;B14)</f>
        <v/>
      </c>
      <c r="R14" s="95">
        <f>IFERROR(AVERAGEIFS('Dziennik'!$Y$4:$Y$1200,'Dziennik'!$C$4:$C$1200,$A14),"")</f>
        <v/>
      </c>
      <c r="S14" s="96">
        <f>IF(COUNTIFS('Dziennik'!$C$4:$C$1200,$A14,'Dziennik'!$AB$4:$AB$1200,"&gt;=0")=0,"",_xlfn.MAXIFS('Dziennik'!$AB$4:$AB$1200,'Dziennik'!$C$4:$C$1200,$A14))</f>
        <v/>
      </c>
      <c r="T14" s="92">
        <f>COUNTIFS('Dziennik'!$C$4:$C$1200,$A14,'Dziennik'!$AI$4:$AI$1200,"&lt;&gt;",'Dziennik'!$AJ$4:$AJ$1200,"")</f>
        <v/>
      </c>
      <c r="U14" s="97">
        <f>IF(AND(H14=0,F14=0),"",IF(N(S14)&gt;='Ustawienia'!$B$31,"⚠ ból  ","")&amp;IF(AND(ISNUMBER(O14),N(O14)&gt;'Ustawienia'!$B$30),"⚠ skok km  ","")&amp;IF(AND(ISNUMBER(P14),N(P14)&gt;'Ustawienia'!$B$32),"⚠ obciążenie  ","")&amp;IF(AND(ISNUMBER(I14),N(I14)&lt;0.7,B14&lt;TODAY()),"↓ realizacja &lt;70%  ","")&amp;IF(T14&gt;0,"? pytania  ",""))</f>
        <v/>
      </c>
      <c r="V14" s="89" t="n"/>
      <c r="W14" s="98" t="n"/>
    </row>
    <row r="15">
      <c r="A15" s="86" t="n">
        <v>46342</v>
      </c>
      <c r="B15" s="87">
        <f>A15+6</f>
        <v/>
      </c>
      <c r="C15" s="88">
        <f>WEEKNUM(A15,21)</f>
        <v/>
      </c>
      <c r="D15" s="89" t="n"/>
      <c r="E15" s="89" t="n"/>
      <c r="F15" s="90">
        <f>SUMIFS('Dziennik'!$M$4:$M$1200,'Dziennik'!$C$4:$C$1200,$A15)</f>
        <v/>
      </c>
      <c r="G15" s="90">
        <f>SUMIFS('Dziennik'!$I$4:$I$1200,'Dziennik'!$C$4:$C$1200,$A15)</f>
        <v/>
      </c>
      <c r="H15" s="90">
        <f>SUMIFS('Dziennik'!$P$4:$P$1200,'Dziennik'!$C$4:$C$1200,$A15)</f>
        <v/>
      </c>
      <c r="I15" s="91">
        <f>IF(F15&gt;0,H15/F15,"")</f>
        <v/>
      </c>
      <c r="J15" s="92">
        <f>COUNTIFS('Dziennik'!$C$4:$C$1200,$A15,'Dziennik'!$M$4:$M$1200,"&gt;0")</f>
        <v/>
      </c>
      <c r="K15" s="92">
        <f>COUNTIFS('Dziennik'!$C$4:$C$1200,$A15,'Dziennik'!$P$4:$P$1200,"&gt;0")</f>
        <v/>
      </c>
      <c r="L15" s="90">
        <f>_xlfn.MAXIFS('Dziennik'!$P$4:$P$1200,'Dziennik'!$C$4:$C$1200,$A15)</f>
        <v/>
      </c>
      <c r="M15" s="90">
        <f>SUMIFS('Dziennik'!$Q$4:$Q$1200,'Dziennik'!$C$4:$C$1200,$A15)*24</f>
        <v/>
      </c>
      <c r="N15" s="92">
        <f>SUMIFS('Dziennik'!$W$4:$W$1200,'Dziennik'!$C$4:$C$1200,$A15)</f>
        <v/>
      </c>
      <c r="O15" s="93">
        <f>IF(AND(H14&gt;0,H15&gt;0),H15/H14-1,"")</f>
        <v/>
      </c>
      <c r="P15" s="94">
        <f>IF(AND(N15&gt;0,AVERAGE(N12:N15)&gt;0,COUNTIF(N12:N15,"&gt;0")=4),N15/AVERAGE(N12:N15),"")</f>
        <v/>
      </c>
      <c r="Q15" s="92">
        <f>COUNTIFS('Zmiany planu'!$C$4:$C$1000,"&gt;="&amp;A15,'Zmiany planu'!$C$4:$C$1000,"&lt;="&amp;B15)</f>
        <v/>
      </c>
      <c r="R15" s="95">
        <f>IFERROR(AVERAGEIFS('Dziennik'!$Y$4:$Y$1200,'Dziennik'!$C$4:$C$1200,$A15),"")</f>
        <v/>
      </c>
      <c r="S15" s="96">
        <f>IF(COUNTIFS('Dziennik'!$C$4:$C$1200,$A15,'Dziennik'!$AB$4:$AB$1200,"&gt;=0")=0,"",_xlfn.MAXIFS('Dziennik'!$AB$4:$AB$1200,'Dziennik'!$C$4:$C$1200,$A15))</f>
        <v/>
      </c>
      <c r="T15" s="92">
        <f>COUNTIFS('Dziennik'!$C$4:$C$1200,$A15,'Dziennik'!$AI$4:$AI$1200,"&lt;&gt;",'Dziennik'!$AJ$4:$AJ$1200,"")</f>
        <v/>
      </c>
      <c r="U15" s="97">
        <f>IF(AND(H15=0,F15=0),"",IF(N(S15)&gt;='Ustawienia'!$B$31,"⚠ ból  ","")&amp;IF(AND(ISNUMBER(O15),N(O15)&gt;'Ustawienia'!$B$30),"⚠ skok km  ","")&amp;IF(AND(ISNUMBER(P15),N(P15)&gt;'Ustawienia'!$B$32),"⚠ obciążenie  ","")&amp;IF(AND(ISNUMBER(I15),N(I15)&lt;0.7,B15&lt;TODAY()),"↓ realizacja &lt;70%  ","")&amp;IF(T15&gt;0,"? pytania  ",""))</f>
        <v/>
      </c>
      <c r="V15" s="89" t="n"/>
      <c r="W15" s="98" t="n"/>
    </row>
    <row r="16">
      <c r="A16" s="86" t="n">
        <v>46349</v>
      </c>
      <c r="B16" s="87">
        <f>A16+6</f>
        <v/>
      </c>
      <c r="C16" s="88">
        <f>WEEKNUM(A16,21)</f>
        <v/>
      </c>
      <c r="D16" s="89" t="n"/>
      <c r="E16" s="89" t="n"/>
      <c r="F16" s="90">
        <f>SUMIFS('Dziennik'!$M$4:$M$1200,'Dziennik'!$C$4:$C$1200,$A16)</f>
        <v/>
      </c>
      <c r="G16" s="90">
        <f>SUMIFS('Dziennik'!$I$4:$I$1200,'Dziennik'!$C$4:$C$1200,$A16)</f>
        <v/>
      </c>
      <c r="H16" s="90">
        <f>SUMIFS('Dziennik'!$P$4:$P$1200,'Dziennik'!$C$4:$C$1200,$A16)</f>
        <v/>
      </c>
      <c r="I16" s="91">
        <f>IF(F16&gt;0,H16/F16,"")</f>
        <v/>
      </c>
      <c r="J16" s="92">
        <f>COUNTIFS('Dziennik'!$C$4:$C$1200,$A16,'Dziennik'!$M$4:$M$1200,"&gt;0")</f>
        <v/>
      </c>
      <c r="K16" s="92">
        <f>COUNTIFS('Dziennik'!$C$4:$C$1200,$A16,'Dziennik'!$P$4:$P$1200,"&gt;0")</f>
        <v/>
      </c>
      <c r="L16" s="90">
        <f>_xlfn.MAXIFS('Dziennik'!$P$4:$P$1200,'Dziennik'!$C$4:$C$1200,$A16)</f>
        <v/>
      </c>
      <c r="M16" s="90">
        <f>SUMIFS('Dziennik'!$Q$4:$Q$1200,'Dziennik'!$C$4:$C$1200,$A16)*24</f>
        <v/>
      </c>
      <c r="N16" s="92">
        <f>SUMIFS('Dziennik'!$W$4:$W$1200,'Dziennik'!$C$4:$C$1200,$A16)</f>
        <v/>
      </c>
      <c r="O16" s="93">
        <f>IF(AND(H15&gt;0,H16&gt;0),H16/H15-1,"")</f>
        <v/>
      </c>
      <c r="P16" s="94">
        <f>IF(AND(N16&gt;0,AVERAGE(N13:N16)&gt;0,COUNTIF(N13:N16,"&gt;0")=4),N16/AVERAGE(N13:N16),"")</f>
        <v/>
      </c>
      <c r="Q16" s="92">
        <f>COUNTIFS('Zmiany planu'!$C$4:$C$1000,"&gt;="&amp;A16,'Zmiany planu'!$C$4:$C$1000,"&lt;="&amp;B16)</f>
        <v/>
      </c>
      <c r="R16" s="95">
        <f>IFERROR(AVERAGEIFS('Dziennik'!$Y$4:$Y$1200,'Dziennik'!$C$4:$C$1200,$A16),"")</f>
        <v/>
      </c>
      <c r="S16" s="96">
        <f>IF(COUNTIFS('Dziennik'!$C$4:$C$1200,$A16,'Dziennik'!$AB$4:$AB$1200,"&gt;=0")=0,"",_xlfn.MAXIFS('Dziennik'!$AB$4:$AB$1200,'Dziennik'!$C$4:$C$1200,$A16))</f>
        <v/>
      </c>
      <c r="T16" s="92">
        <f>COUNTIFS('Dziennik'!$C$4:$C$1200,$A16,'Dziennik'!$AI$4:$AI$1200,"&lt;&gt;",'Dziennik'!$AJ$4:$AJ$1200,"")</f>
        <v/>
      </c>
      <c r="U16" s="97">
        <f>IF(AND(H16=0,F16=0),"",IF(N(S16)&gt;='Ustawienia'!$B$31,"⚠ ból  ","")&amp;IF(AND(ISNUMBER(O16),N(O16)&gt;'Ustawienia'!$B$30),"⚠ skok km  ","")&amp;IF(AND(ISNUMBER(P16),N(P16)&gt;'Ustawienia'!$B$32),"⚠ obciążenie  ","")&amp;IF(AND(ISNUMBER(I16),N(I16)&lt;0.7,B16&lt;TODAY()),"↓ realizacja &lt;70%  ","")&amp;IF(T16&gt;0,"? pytania  ",""))</f>
        <v/>
      </c>
      <c r="V16" s="89" t="n"/>
      <c r="W16" s="98" t="n"/>
    </row>
    <row r="17">
      <c r="A17" s="86" t="n">
        <v>46356</v>
      </c>
      <c r="B17" s="87">
        <f>A17+6</f>
        <v/>
      </c>
      <c r="C17" s="88">
        <f>WEEKNUM(A17,21)</f>
        <v/>
      </c>
      <c r="D17" s="89" t="n"/>
      <c r="E17" s="89" t="n"/>
      <c r="F17" s="90">
        <f>SUMIFS('Dziennik'!$M$4:$M$1200,'Dziennik'!$C$4:$C$1200,$A17)</f>
        <v/>
      </c>
      <c r="G17" s="90">
        <f>SUMIFS('Dziennik'!$I$4:$I$1200,'Dziennik'!$C$4:$C$1200,$A17)</f>
        <v/>
      </c>
      <c r="H17" s="90">
        <f>SUMIFS('Dziennik'!$P$4:$P$1200,'Dziennik'!$C$4:$C$1200,$A17)</f>
        <v/>
      </c>
      <c r="I17" s="91">
        <f>IF(F17&gt;0,H17/F17,"")</f>
        <v/>
      </c>
      <c r="J17" s="92">
        <f>COUNTIFS('Dziennik'!$C$4:$C$1200,$A17,'Dziennik'!$M$4:$M$1200,"&gt;0")</f>
        <v/>
      </c>
      <c r="K17" s="92">
        <f>COUNTIFS('Dziennik'!$C$4:$C$1200,$A17,'Dziennik'!$P$4:$P$1200,"&gt;0")</f>
        <v/>
      </c>
      <c r="L17" s="90">
        <f>_xlfn.MAXIFS('Dziennik'!$P$4:$P$1200,'Dziennik'!$C$4:$C$1200,$A17)</f>
        <v/>
      </c>
      <c r="M17" s="90">
        <f>SUMIFS('Dziennik'!$Q$4:$Q$1200,'Dziennik'!$C$4:$C$1200,$A17)*24</f>
        <v/>
      </c>
      <c r="N17" s="92">
        <f>SUMIFS('Dziennik'!$W$4:$W$1200,'Dziennik'!$C$4:$C$1200,$A17)</f>
        <v/>
      </c>
      <c r="O17" s="93">
        <f>IF(AND(H16&gt;0,H17&gt;0),H17/H16-1,"")</f>
        <v/>
      </c>
      <c r="P17" s="94">
        <f>IF(AND(N17&gt;0,AVERAGE(N14:N17)&gt;0,COUNTIF(N14:N17,"&gt;0")=4),N17/AVERAGE(N14:N17),"")</f>
        <v/>
      </c>
      <c r="Q17" s="92">
        <f>COUNTIFS('Zmiany planu'!$C$4:$C$1000,"&gt;="&amp;A17,'Zmiany planu'!$C$4:$C$1000,"&lt;="&amp;B17)</f>
        <v/>
      </c>
      <c r="R17" s="95">
        <f>IFERROR(AVERAGEIFS('Dziennik'!$Y$4:$Y$1200,'Dziennik'!$C$4:$C$1200,$A17),"")</f>
        <v/>
      </c>
      <c r="S17" s="96">
        <f>IF(COUNTIFS('Dziennik'!$C$4:$C$1200,$A17,'Dziennik'!$AB$4:$AB$1200,"&gt;=0")=0,"",_xlfn.MAXIFS('Dziennik'!$AB$4:$AB$1200,'Dziennik'!$C$4:$C$1200,$A17))</f>
        <v/>
      </c>
      <c r="T17" s="92">
        <f>COUNTIFS('Dziennik'!$C$4:$C$1200,$A17,'Dziennik'!$AI$4:$AI$1200,"&lt;&gt;",'Dziennik'!$AJ$4:$AJ$1200,"")</f>
        <v/>
      </c>
      <c r="U17" s="97">
        <f>IF(AND(H17=0,F17=0),"",IF(N(S17)&gt;='Ustawienia'!$B$31,"⚠ ból  ","")&amp;IF(AND(ISNUMBER(O17),N(O17)&gt;'Ustawienia'!$B$30),"⚠ skok km  ","")&amp;IF(AND(ISNUMBER(P17),N(P17)&gt;'Ustawienia'!$B$32),"⚠ obciążenie  ","")&amp;IF(AND(ISNUMBER(I17),N(I17)&lt;0.7,B17&lt;TODAY()),"↓ realizacja &lt;70%  ","")&amp;IF(T17&gt;0,"? pytania  ",""))</f>
        <v/>
      </c>
      <c r="V17" s="89" t="n"/>
      <c r="W17" s="98" t="n"/>
    </row>
    <row r="18">
      <c r="A18" s="86" t="n">
        <v>46363</v>
      </c>
      <c r="B18" s="87">
        <f>A18+6</f>
        <v/>
      </c>
      <c r="C18" s="88">
        <f>WEEKNUM(A18,21)</f>
        <v/>
      </c>
      <c r="D18" s="89" t="n"/>
      <c r="E18" s="89" t="n"/>
      <c r="F18" s="90">
        <f>SUMIFS('Dziennik'!$M$4:$M$1200,'Dziennik'!$C$4:$C$1200,$A18)</f>
        <v/>
      </c>
      <c r="G18" s="90">
        <f>SUMIFS('Dziennik'!$I$4:$I$1200,'Dziennik'!$C$4:$C$1200,$A18)</f>
        <v/>
      </c>
      <c r="H18" s="90">
        <f>SUMIFS('Dziennik'!$P$4:$P$1200,'Dziennik'!$C$4:$C$1200,$A18)</f>
        <v/>
      </c>
      <c r="I18" s="91">
        <f>IF(F18&gt;0,H18/F18,"")</f>
        <v/>
      </c>
      <c r="J18" s="92">
        <f>COUNTIFS('Dziennik'!$C$4:$C$1200,$A18,'Dziennik'!$M$4:$M$1200,"&gt;0")</f>
        <v/>
      </c>
      <c r="K18" s="92">
        <f>COUNTIFS('Dziennik'!$C$4:$C$1200,$A18,'Dziennik'!$P$4:$P$1200,"&gt;0")</f>
        <v/>
      </c>
      <c r="L18" s="90">
        <f>_xlfn.MAXIFS('Dziennik'!$P$4:$P$1200,'Dziennik'!$C$4:$C$1200,$A18)</f>
        <v/>
      </c>
      <c r="M18" s="90">
        <f>SUMIFS('Dziennik'!$Q$4:$Q$1200,'Dziennik'!$C$4:$C$1200,$A18)*24</f>
        <v/>
      </c>
      <c r="N18" s="92">
        <f>SUMIFS('Dziennik'!$W$4:$W$1200,'Dziennik'!$C$4:$C$1200,$A18)</f>
        <v/>
      </c>
      <c r="O18" s="93">
        <f>IF(AND(H17&gt;0,H18&gt;0),H18/H17-1,"")</f>
        <v/>
      </c>
      <c r="P18" s="94">
        <f>IF(AND(N18&gt;0,AVERAGE(N15:N18)&gt;0,COUNTIF(N15:N18,"&gt;0")=4),N18/AVERAGE(N15:N18),"")</f>
        <v/>
      </c>
      <c r="Q18" s="92">
        <f>COUNTIFS('Zmiany planu'!$C$4:$C$1000,"&gt;="&amp;A18,'Zmiany planu'!$C$4:$C$1000,"&lt;="&amp;B18)</f>
        <v/>
      </c>
      <c r="R18" s="95">
        <f>IFERROR(AVERAGEIFS('Dziennik'!$Y$4:$Y$1200,'Dziennik'!$C$4:$C$1200,$A18),"")</f>
        <v/>
      </c>
      <c r="S18" s="96">
        <f>IF(COUNTIFS('Dziennik'!$C$4:$C$1200,$A18,'Dziennik'!$AB$4:$AB$1200,"&gt;=0")=0,"",_xlfn.MAXIFS('Dziennik'!$AB$4:$AB$1200,'Dziennik'!$C$4:$C$1200,$A18))</f>
        <v/>
      </c>
      <c r="T18" s="92">
        <f>COUNTIFS('Dziennik'!$C$4:$C$1200,$A18,'Dziennik'!$AI$4:$AI$1200,"&lt;&gt;",'Dziennik'!$AJ$4:$AJ$1200,"")</f>
        <v/>
      </c>
      <c r="U18" s="97">
        <f>IF(AND(H18=0,F18=0),"",IF(N(S18)&gt;='Ustawienia'!$B$31,"⚠ ból  ","")&amp;IF(AND(ISNUMBER(O18),N(O18)&gt;'Ustawienia'!$B$30),"⚠ skok km  ","")&amp;IF(AND(ISNUMBER(P18),N(P18)&gt;'Ustawienia'!$B$32),"⚠ obciążenie  ","")&amp;IF(AND(ISNUMBER(I18),N(I18)&lt;0.7,B18&lt;TODAY()),"↓ realizacja &lt;70%  ","")&amp;IF(T18&gt;0,"? pytania  ",""))</f>
        <v/>
      </c>
      <c r="V18" s="89" t="n"/>
      <c r="W18" s="98" t="n"/>
    </row>
    <row r="19">
      <c r="A19" s="86" t="n">
        <v>46370</v>
      </c>
      <c r="B19" s="87">
        <f>A19+6</f>
        <v/>
      </c>
      <c r="C19" s="88">
        <f>WEEKNUM(A19,21)</f>
        <v/>
      </c>
      <c r="D19" s="89" t="n"/>
      <c r="E19" s="89" t="n"/>
      <c r="F19" s="90">
        <f>SUMIFS('Dziennik'!$M$4:$M$1200,'Dziennik'!$C$4:$C$1200,$A19)</f>
        <v/>
      </c>
      <c r="G19" s="90">
        <f>SUMIFS('Dziennik'!$I$4:$I$1200,'Dziennik'!$C$4:$C$1200,$A19)</f>
        <v/>
      </c>
      <c r="H19" s="90">
        <f>SUMIFS('Dziennik'!$P$4:$P$1200,'Dziennik'!$C$4:$C$1200,$A19)</f>
        <v/>
      </c>
      <c r="I19" s="91">
        <f>IF(F19&gt;0,H19/F19,"")</f>
        <v/>
      </c>
      <c r="J19" s="92">
        <f>COUNTIFS('Dziennik'!$C$4:$C$1200,$A19,'Dziennik'!$M$4:$M$1200,"&gt;0")</f>
        <v/>
      </c>
      <c r="K19" s="92">
        <f>COUNTIFS('Dziennik'!$C$4:$C$1200,$A19,'Dziennik'!$P$4:$P$1200,"&gt;0")</f>
        <v/>
      </c>
      <c r="L19" s="90">
        <f>_xlfn.MAXIFS('Dziennik'!$P$4:$P$1200,'Dziennik'!$C$4:$C$1200,$A19)</f>
        <v/>
      </c>
      <c r="M19" s="90">
        <f>SUMIFS('Dziennik'!$Q$4:$Q$1200,'Dziennik'!$C$4:$C$1200,$A19)*24</f>
        <v/>
      </c>
      <c r="N19" s="92">
        <f>SUMIFS('Dziennik'!$W$4:$W$1200,'Dziennik'!$C$4:$C$1200,$A19)</f>
        <v/>
      </c>
      <c r="O19" s="93">
        <f>IF(AND(H18&gt;0,H19&gt;0),H19/H18-1,"")</f>
        <v/>
      </c>
      <c r="P19" s="94">
        <f>IF(AND(N19&gt;0,AVERAGE(N16:N19)&gt;0,COUNTIF(N16:N19,"&gt;0")=4),N19/AVERAGE(N16:N19),"")</f>
        <v/>
      </c>
      <c r="Q19" s="92">
        <f>COUNTIFS('Zmiany planu'!$C$4:$C$1000,"&gt;="&amp;A19,'Zmiany planu'!$C$4:$C$1000,"&lt;="&amp;B19)</f>
        <v/>
      </c>
      <c r="R19" s="95">
        <f>IFERROR(AVERAGEIFS('Dziennik'!$Y$4:$Y$1200,'Dziennik'!$C$4:$C$1200,$A19),"")</f>
        <v/>
      </c>
      <c r="S19" s="96">
        <f>IF(COUNTIFS('Dziennik'!$C$4:$C$1200,$A19,'Dziennik'!$AB$4:$AB$1200,"&gt;=0")=0,"",_xlfn.MAXIFS('Dziennik'!$AB$4:$AB$1200,'Dziennik'!$C$4:$C$1200,$A19))</f>
        <v/>
      </c>
      <c r="T19" s="92">
        <f>COUNTIFS('Dziennik'!$C$4:$C$1200,$A19,'Dziennik'!$AI$4:$AI$1200,"&lt;&gt;",'Dziennik'!$AJ$4:$AJ$1200,"")</f>
        <v/>
      </c>
      <c r="U19" s="97">
        <f>IF(AND(H19=0,F19=0),"",IF(N(S19)&gt;='Ustawienia'!$B$31,"⚠ ból  ","")&amp;IF(AND(ISNUMBER(O19),N(O19)&gt;'Ustawienia'!$B$30),"⚠ skok km  ","")&amp;IF(AND(ISNUMBER(P19),N(P19)&gt;'Ustawienia'!$B$32),"⚠ obciążenie  ","")&amp;IF(AND(ISNUMBER(I19),N(I19)&lt;0.7,B19&lt;TODAY()),"↓ realizacja &lt;70%  ","")&amp;IF(T19&gt;0,"? pytania  ",""))</f>
        <v/>
      </c>
      <c r="V19" s="89" t="n"/>
      <c r="W19" s="98" t="n"/>
    </row>
    <row r="20">
      <c r="A20" s="86" t="n">
        <v>46377</v>
      </c>
      <c r="B20" s="87">
        <f>A20+6</f>
        <v/>
      </c>
      <c r="C20" s="88">
        <f>WEEKNUM(A20,21)</f>
        <v/>
      </c>
      <c r="D20" s="89" t="n"/>
      <c r="E20" s="89" t="n"/>
      <c r="F20" s="90">
        <f>SUMIFS('Dziennik'!$M$4:$M$1200,'Dziennik'!$C$4:$C$1200,$A20)</f>
        <v/>
      </c>
      <c r="G20" s="90">
        <f>SUMIFS('Dziennik'!$I$4:$I$1200,'Dziennik'!$C$4:$C$1200,$A20)</f>
        <v/>
      </c>
      <c r="H20" s="90">
        <f>SUMIFS('Dziennik'!$P$4:$P$1200,'Dziennik'!$C$4:$C$1200,$A20)</f>
        <v/>
      </c>
      <c r="I20" s="91">
        <f>IF(F20&gt;0,H20/F20,"")</f>
        <v/>
      </c>
      <c r="J20" s="92">
        <f>COUNTIFS('Dziennik'!$C$4:$C$1200,$A20,'Dziennik'!$M$4:$M$1200,"&gt;0")</f>
        <v/>
      </c>
      <c r="K20" s="92">
        <f>COUNTIFS('Dziennik'!$C$4:$C$1200,$A20,'Dziennik'!$P$4:$P$1200,"&gt;0")</f>
        <v/>
      </c>
      <c r="L20" s="90">
        <f>_xlfn.MAXIFS('Dziennik'!$P$4:$P$1200,'Dziennik'!$C$4:$C$1200,$A20)</f>
        <v/>
      </c>
      <c r="M20" s="90">
        <f>SUMIFS('Dziennik'!$Q$4:$Q$1200,'Dziennik'!$C$4:$C$1200,$A20)*24</f>
        <v/>
      </c>
      <c r="N20" s="92">
        <f>SUMIFS('Dziennik'!$W$4:$W$1200,'Dziennik'!$C$4:$C$1200,$A20)</f>
        <v/>
      </c>
      <c r="O20" s="93">
        <f>IF(AND(H19&gt;0,H20&gt;0),H20/H19-1,"")</f>
        <v/>
      </c>
      <c r="P20" s="94">
        <f>IF(AND(N20&gt;0,AVERAGE(N17:N20)&gt;0,COUNTIF(N17:N20,"&gt;0")=4),N20/AVERAGE(N17:N20),"")</f>
        <v/>
      </c>
      <c r="Q20" s="92">
        <f>COUNTIFS('Zmiany planu'!$C$4:$C$1000,"&gt;="&amp;A20,'Zmiany planu'!$C$4:$C$1000,"&lt;="&amp;B20)</f>
        <v/>
      </c>
      <c r="R20" s="95">
        <f>IFERROR(AVERAGEIFS('Dziennik'!$Y$4:$Y$1200,'Dziennik'!$C$4:$C$1200,$A20),"")</f>
        <v/>
      </c>
      <c r="S20" s="96">
        <f>IF(COUNTIFS('Dziennik'!$C$4:$C$1200,$A20,'Dziennik'!$AB$4:$AB$1200,"&gt;=0")=0,"",_xlfn.MAXIFS('Dziennik'!$AB$4:$AB$1200,'Dziennik'!$C$4:$C$1200,$A20))</f>
        <v/>
      </c>
      <c r="T20" s="92">
        <f>COUNTIFS('Dziennik'!$C$4:$C$1200,$A20,'Dziennik'!$AI$4:$AI$1200,"&lt;&gt;",'Dziennik'!$AJ$4:$AJ$1200,"")</f>
        <v/>
      </c>
      <c r="U20" s="97">
        <f>IF(AND(H20=0,F20=0),"",IF(N(S20)&gt;='Ustawienia'!$B$31,"⚠ ból  ","")&amp;IF(AND(ISNUMBER(O20),N(O20)&gt;'Ustawienia'!$B$30),"⚠ skok km  ","")&amp;IF(AND(ISNUMBER(P20),N(P20)&gt;'Ustawienia'!$B$32),"⚠ obciążenie  ","")&amp;IF(AND(ISNUMBER(I20),N(I20)&lt;0.7,B20&lt;TODAY()),"↓ realizacja &lt;70%  ","")&amp;IF(T20&gt;0,"? pytania  ",""))</f>
        <v/>
      </c>
      <c r="V20" s="89" t="n"/>
      <c r="W20" s="98" t="n"/>
    </row>
    <row r="21">
      <c r="A21" s="86" t="n">
        <v>46384</v>
      </c>
      <c r="B21" s="87">
        <f>A21+6</f>
        <v/>
      </c>
      <c r="C21" s="88">
        <f>WEEKNUM(A21,21)</f>
        <v/>
      </c>
      <c r="D21" s="89" t="n"/>
      <c r="E21" s="89" t="n"/>
      <c r="F21" s="90">
        <f>SUMIFS('Dziennik'!$M$4:$M$1200,'Dziennik'!$C$4:$C$1200,$A21)</f>
        <v/>
      </c>
      <c r="G21" s="90">
        <f>SUMIFS('Dziennik'!$I$4:$I$1200,'Dziennik'!$C$4:$C$1200,$A21)</f>
        <v/>
      </c>
      <c r="H21" s="90">
        <f>SUMIFS('Dziennik'!$P$4:$P$1200,'Dziennik'!$C$4:$C$1200,$A21)</f>
        <v/>
      </c>
      <c r="I21" s="91">
        <f>IF(F21&gt;0,H21/F21,"")</f>
        <v/>
      </c>
      <c r="J21" s="92">
        <f>COUNTIFS('Dziennik'!$C$4:$C$1200,$A21,'Dziennik'!$M$4:$M$1200,"&gt;0")</f>
        <v/>
      </c>
      <c r="K21" s="92">
        <f>COUNTIFS('Dziennik'!$C$4:$C$1200,$A21,'Dziennik'!$P$4:$P$1200,"&gt;0")</f>
        <v/>
      </c>
      <c r="L21" s="90">
        <f>_xlfn.MAXIFS('Dziennik'!$P$4:$P$1200,'Dziennik'!$C$4:$C$1200,$A21)</f>
        <v/>
      </c>
      <c r="M21" s="90">
        <f>SUMIFS('Dziennik'!$Q$4:$Q$1200,'Dziennik'!$C$4:$C$1200,$A21)*24</f>
        <v/>
      </c>
      <c r="N21" s="92">
        <f>SUMIFS('Dziennik'!$W$4:$W$1200,'Dziennik'!$C$4:$C$1200,$A21)</f>
        <v/>
      </c>
      <c r="O21" s="93">
        <f>IF(AND(H20&gt;0,H21&gt;0),H21/H20-1,"")</f>
        <v/>
      </c>
      <c r="P21" s="94">
        <f>IF(AND(N21&gt;0,AVERAGE(N18:N21)&gt;0,COUNTIF(N18:N21,"&gt;0")=4),N21/AVERAGE(N18:N21),"")</f>
        <v/>
      </c>
      <c r="Q21" s="92">
        <f>COUNTIFS('Zmiany planu'!$C$4:$C$1000,"&gt;="&amp;A21,'Zmiany planu'!$C$4:$C$1000,"&lt;="&amp;B21)</f>
        <v/>
      </c>
      <c r="R21" s="95">
        <f>IFERROR(AVERAGEIFS('Dziennik'!$Y$4:$Y$1200,'Dziennik'!$C$4:$C$1200,$A21),"")</f>
        <v/>
      </c>
      <c r="S21" s="96">
        <f>IF(COUNTIFS('Dziennik'!$C$4:$C$1200,$A21,'Dziennik'!$AB$4:$AB$1200,"&gt;=0")=0,"",_xlfn.MAXIFS('Dziennik'!$AB$4:$AB$1200,'Dziennik'!$C$4:$C$1200,$A21))</f>
        <v/>
      </c>
      <c r="T21" s="92">
        <f>COUNTIFS('Dziennik'!$C$4:$C$1200,$A21,'Dziennik'!$AI$4:$AI$1200,"&lt;&gt;",'Dziennik'!$AJ$4:$AJ$1200,"")</f>
        <v/>
      </c>
      <c r="U21" s="97">
        <f>IF(AND(H21=0,F21=0),"",IF(N(S21)&gt;='Ustawienia'!$B$31,"⚠ ból  ","")&amp;IF(AND(ISNUMBER(O21),N(O21)&gt;'Ustawienia'!$B$30),"⚠ skok km  ","")&amp;IF(AND(ISNUMBER(P21),N(P21)&gt;'Ustawienia'!$B$32),"⚠ obciążenie  ","")&amp;IF(AND(ISNUMBER(I21),N(I21)&lt;0.7,B21&lt;TODAY()),"↓ realizacja &lt;70%  ","")&amp;IF(T21&gt;0,"? pytania  ",""))</f>
        <v/>
      </c>
      <c r="V21" s="89" t="n"/>
      <c r="W21" s="98" t="n"/>
    </row>
    <row r="22">
      <c r="A22" s="86" t="n">
        <v>46391</v>
      </c>
      <c r="B22" s="87">
        <f>A22+6</f>
        <v/>
      </c>
      <c r="C22" s="88">
        <f>WEEKNUM(A22,21)</f>
        <v/>
      </c>
      <c r="D22" s="89" t="n"/>
      <c r="E22" s="89" t="n"/>
      <c r="F22" s="90">
        <f>SUMIFS('Dziennik'!$M$4:$M$1200,'Dziennik'!$C$4:$C$1200,$A22)</f>
        <v/>
      </c>
      <c r="G22" s="90">
        <f>SUMIFS('Dziennik'!$I$4:$I$1200,'Dziennik'!$C$4:$C$1200,$A22)</f>
        <v/>
      </c>
      <c r="H22" s="90">
        <f>SUMIFS('Dziennik'!$P$4:$P$1200,'Dziennik'!$C$4:$C$1200,$A22)</f>
        <v/>
      </c>
      <c r="I22" s="91">
        <f>IF(F22&gt;0,H22/F22,"")</f>
        <v/>
      </c>
      <c r="J22" s="92">
        <f>COUNTIFS('Dziennik'!$C$4:$C$1200,$A22,'Dziennik'!$M$4:$M$1200,"&gt;0")</f>
        <v/>
      </c>
      <c r="K22" s="92">
        <f>COUNTIFS('Dziennik'!$C$4:$C$1200,$A22,'Dziennik'!$P$4:$P$1200,"&gt;0")</f>
        <v/>
      </c>
      <c r="L22" s="90">
        <f>_xlfn.MAXIFS('Dziennik'!$P$4:$P$1200,'Dziennik'!$C$4:$C$1200,$A22)</f>
        <v/>
      </c>
      <c r="M22" s="90">
        <f>SUMIFS('Dziennik'!$Q$4:$Q$1200,'Dziennik'!$C$4:$C$1200,$A22)*24</f>
        <v/>
      </c>
      <c r="N22" s="92">
        <f>SUMIFS('Dziennik'!$W$4:$W$1200,'Dziennik'!$C$4:$C$1200,$A22)</f>
        <v/>
      </c>
      <c r="O22" s="93">
        <f>IF(AND(H21&gt;0,H22&gt;0),H22/H21-1,"")</f>
        <v/>
      </c>
      <c r="P22" s="94">
        <f>IF(AND(N22&gt;0,AVERAGE(N19:N22)&gt;0,COUNTIF(N19:N22,"&gt;0")=4),N22/AVERAGE(N19:N22),"")</f>
        <v/>
      </c>
      <c r="Q22" s="92">
        <f>COUNTIFS('Zmiany planu'!$C$4:$C$1000,"&gt;="&amp;A22,'Zmiany planu'!$C$4:$C$1000,"&lt;="&amp;B22)</f>
        <v/>
      </c>
      <c r="R22" s="95">
        <f>IFERROR(AVERAGEIFS('Dziennik'!$Y$4:$Y$1200,'Dziennik'!$C$4:$C$1200,$A22),"")</f>
        <v/>
      </c>
      <c r="S22" s="96">
        <f>IF(COUNTIFS('Dziennik'!$C$4:$C$1200,$A22,'Dziennik'!$AB$4:$AB$1200,"&gt;=0")=0,"",_xlfn.MAXIFS('Dziennik'!$AB$4:$AB$1200,'Dziennik'!$C$4:$C$1200,$A22))</f>
        <v/>
      </c>
      <c r="T22" s="92">
        <f>COUNTIFS('Dziennik'!$C$4:$C$1200,$A22,'Dziennik'!$AI$4:$AI$1200,"&lt;&gt;",'Dziennik'!$AJ$4:$AJ$1200,"")</f>
        <v/>
      </c>
      <c r="U22" s="97">
        <f>IF(AND(H22=0,F22=0),"",IF(N(S22)&gt;='Ustawienia'!$B$31,"⚠ ból  ","")&amp;IF(AND(ISNUMBER(O22),N(O22)&gt;'Ustawienia'!$B$30),"⚠ skok km  ","")&amp;IF(AND(ISNUMBER(P22),N(P22)&gt;'Ustawienia'!$B$32),"⚠ obciążenie  ","")&amp;IF(AND(ISNUMBER(I22),N(I22)&lt;0.7,B22&lt;TODAY()),"↓ realizacja &lt;70%  ","")&amp;IF(T22&gt;0,"? pytania  ",""))</f>
        <v/>
      </c>
      <c r="V22" s="89" t="n"/>
      <c r="W22" s="98" t="n"/>
    </row>
    <row r="23">
      <c r="A23" s="86" t="n">
        <v>46398</v>
      </c>
      <c r="B23" s="87">
        <f>A23+6</f>
        <v/>
      </c>
      <c r="C23" s="88">
        <f>WEEKNUM(A23,21)</f>
        <v/>
      </c>
      <c r="D23" s="89" t="n"/>
      <c r="E23" s="89" t="n"/>
      <c r="F23" s="90">
        <f>SUMIFS('Dziennik'!$M$4:$M$1200,'Dziennik'!$C$4:$C$1200,$A23)</f>
        <v/>
      </c>
      <c r="G23" s="90">
        <f>SUMIFS('Dziennik'!$I$4:$I$1200,'Dziennik'!$C$4:$C$1200,$A23)</f>
        <v/>
      </c>
      <c r="H23" s="90">
        <f>SUMIFS('Dziennik'!$P$4:$P$1200,'Dziennik'!$C$4:$C$1200,$A23)</f>
        <v/>
      </c>
      <c r="I23" s="91">
        <f>IF(F23&gt;0,H23/F23,"")</f>
        <v/>
      </c>
      <c r="J23" s="92">
        <f>COUNTIFS('Dziennik'!$C$4:$C$1200,$A23,'Dziennik'!$M$4:$M$1200,"&gt;0")</f>
        <v/>
      </c>
      <c r="K23" s="92">
        <f>COUNTIFS('Dziennik'!$C$4:$C$1200,$A23,'Dziennik'!$P$4:$P$1200,"&gt;0")</f>
        <v/>
      </c>
      <c r="L23" s="90">
        <f>_xlfn.MAXIFS('Dziennik'!$P$4:$P$1200,'Dziennik'!$C$4:$C$1200,$A23)</f>
        <v/>
      </c>
      <c r="M23" s="90">
        <f>SUMIFS('Dziennik'!$Q$4:$Q$1200,'Dziennik'!$C$4:$C$1200,$A23)*24</f>
        <v/>
      </c>
      <c r="N23" s="92">
        <f>SUMIFS('Dziennik'!$W$4:$W$1200,'Dziennik'!$C$4:$C$1200,$A23)</f>
        <v/>
      </c>
      <c r="O23" s="93">
        <f>IF(AND(H22&gt;0,H23&gt;0),H23/H22-1,"")</f>
        <v/>
      </c>
      <c r="P23" s="94">
        <f>IF(AND(N23&gt;0,AVERAGE(N20:N23)&gt;0,COUNTIF(N20:N23,"&gt;0")=4),N23/AVERAGE(N20:N23),"")</f>
        <v/>
      </c>
      <c r="Q23" s="92">
        <f>COUNTIFS('Zmiany planu'!$C$4:$C$1000,"&gt;="&amp;A23,'Zmiany planu'!$C$4:$C$1000,"&lt;="&amp;B23)</f>
        <v/>
      </c>
      <c r="R23" s="95">
        <f>IFERROR(AVERAGEIFS('Dziennik'!$Y$4:$Y$1200,'Dziennik'!$C$4:$C$1200,$A23),"")</f>
        <v/>
      </c>
      <c r="S23" s="96">
        <f>IF(COUNTIFS('Dziennik'!$C$4:$C$1200,$A23,'Dziennik'!$AB$4:$AB$1200,"&gt;=0")=0,"",_xlfn.MAXIFS('Dziennik'!$AB$4:$AB$1200,'Dziennik'!$C$4:$C$1200,$A23))</f>
        <v/>
      </c>
      <c r="T23" s="92">
        <f>COUNTIFS('Dziennik'!$C$4:$C$1200,$A23,'Dziennik'!$AI$4:$AI$1200,"&lt;&gt;",'Dziennik'!$AJ$4:$AJ$1200,"")</f>
        <v/>
      </c>
      <c r="U23" s="97">
        <f>IF(AND(H23=0,F23=0),"",IF(N(S23)&gt;='Ustawienia'!$B$31,"⚠ ból  ","")&amp;IF(AND(ISNUMBER(O23),N(O23)&gt;'Ustawienia'!$B$30),"⚠ skok km  ","")&amp;IF(AND(ISNUMBER(P23),N(P23)&gt;'Ustawienia'!$B$32),"⚠ obciążenie  ","")&amp;IF(AND(ISNUMBER(I23),N(I23)&lt;0.7,B23&lt;TODAY()),"↓ realizacja &lt;70%  ","")&amp;IF(T23&gt;0,"? pytania  ",""))</f>
        <v/>
      </c>
      <c r="V23" s="89" t="n"/>
      <c r="W23" s="98" t="n"/>
    </row>
    <row r="24">
      <c r="A24" s="86" t="n">
        <v>46405</v>
      </c>
      <c r="B24" s="87">
        <f>A24+6</f>
        <v/>
      </c>
      <c r="C24" s="88">
        <f>WEEKNUM(A24,21)</f>
        <v/>
      </c>
      <c r="D24" s="89" t="n"/>
      <c r="E24" s="89" t="n"/>
      <c r="F24" s="90">
        <f>SUMIFS('Dziennik'!$M$4:$M$1200,'Dziennik'!$C$4:$C$1200,$A24)</f>
        <v/>
      </c>
      <c r="G24" s="90">
        <f>SUMIFS('Dziennik'!$I$4:$I$1200,'Dziennik'!$C$4:$C$1200,$A24)</f>
        <v/>
      </c>
      <c r="H24" s="90">
        <f>SUMIFS('Dziennik'!$P$4:$P$1200,'Dziennik'!$C$4:$C$1200,$A24)</f>
        <v/>
      </c>
      <c r="I24" s="91">
        <f>IF(F24&gt;0,H24/F24,"")</f>
        <v/>
      </c>
      <c r="J24" s="92">
        <f>COUNTIFS('Dziennik'!$C$4:$C$1200,$A24,'Dziennik'!$M$4:$M$1200,"&gt;0")</f>
        <v/>
      </c>
      <c r="K24" s="92">
        <f>COUNTIFS('Dziennik'!$C$4:$C$1200,$A24,'Dziennik'!$P$4:$P$1200,"&gt;0")</f>
        <v/>
      </c>
      <c r="L24" s="90">
        <f>_xlfn.MAXIFS('Dziennik'!$P$4:$P$1200,'Dziennik'!$C$4:$C$1200,$A24)</f>
        <v/>
      </c>
      <c r="M24" s="90">
        <f>SUMIFS('Dziennik'!$Q$4:$Q$1200,'Dziennik'!$C$4:$C$1200,$A24)*24</f>
        <v/>
      </c>
      <c r="N24" s="92">
        <f>SUMIFS('Dziennik'!$W$4:$W$1200,'Dziennik'!$C$4:$C$1200,$A24)</f>
        <v/>
      </c>
      <c r="O24" s="93">
        <f>IF(AND(H23&gt;0,H24&gt;0),H24/H23-1,"")</f>
        <v/>
      </c>
      <c r="P24" s="94">
        <f>IF(AND(N24&gt;0,AVERAGE(N21:N24)&gt;0,COUNTIF(N21:N24,"&gt;0")=4),N24/AVERAGE(N21:N24),"")</f>
        <v/>
      </c>
      <c r="Q24" s="92">
        <f>COUNTIFS('Zmiany planu'!$C$4:$C$1000,"&gt;="&amp;A24,'Zmiany planu'!$C$4:$C$1000,"&lt;="&amp;B24)</f>
        <v/>
      </c>
      <c r="R24" s="95">
        <f>IFERROR(AVERAGEIFS('Dziennik'!$Y$4:$Y$1200,'Dziennik'!$C$4:$C$1200,$A24),"")</f>
        <v/>
      </c>
      <c r="S24" s="96">
        <f>IF(COUNTIFS('Dziennik'!$C$4:$C$1200,$A24,'Dziennik'!$AB$4:$AB$1200,"&gt;=0")=0,"",_xlfn.MAXIFS('Dziennik'!$AB$4:$AB$1200,'Dziennik'!$C$4:$C$1200,$A24))</f>
        <v/>
      </c>
      <c r="T24" s="92">
        <f>COUNTIFS('Dziennik'!$C$4:$C$1200,$A24,'Dziennik'!$AI$4:$AI$1200,"&lt;&gt;",'Dziennik'!$AJ$4:$AJ$1200,"")</f>
        <v/>
      </c>
      <c r="U24" s="97">
        <f>IF(AND(H24=0,F24=0),"",IF(N(S24)&gt;='Ustawienia'!$B$31,"⚠ ból  ","")&amp;IF(AND(ISNUMBER(O24),N(O24)&gt;'Ustawienia'!$B$30),"⚠ skok km  ","")&amp;IF(AND(ISNUMBER(P24),N(P24)&gt;'Ustawienia'!$B$32),"⚠ obciążenie  ","")&amp;IF(AND(ISNUMBER(I24),N(I24)&lt;0.7,B24&lt;TODAY()),"↓ realizacja &lt;70%  ","")&amp;IF(T24&gt;0,"? pytania  ",""))</f>
        <v/>
      </c>
      <c r="V24" s="89" t="n"/>
      <c r="W24" s="98" t="n"/>
    </row>
    <row r="25">
      <c r="A25" s="86" t="n">
        <v>46412</v>
      </c>
      <c r="B25" s="87">
        <f>A25+6</f>
        <v/>
      </c>
      <c r="C25" s="88">
        <f>WEEKNUM(A25,21)</f>
        <v/>
      </c>
      <c r="D25" s="89" t="n"/>
      <c r="E25" s="89" t="n"/>
      <c r="F25" s="90">
        <f>SUMIFS('Dziennik'!$M$4:$M$1200,'Dziennik'!$C$4:$C$1200,$A25)</f>
        <v/>
      </c>
      <c r="G25" s="90">
        <f>SUMIFS('Dziennik'!$I$4:$I$1200,'Dziennik'!$C$4:$C$1200,$A25)</f>
        <v/>
      </c>
      <c r="H25" s="90">
        <f>SUMIFS('Dziennik'!$P$4:$P$1200,'Dziennik'!$C$4:$C$1200,$A25)</f>
        <v/>
      </c>
      <c r="I25" s="91">
        <f>IF(F25&gt;0,H25/F25,"")</f>
        <v/>
      </c>
      <c r="J25" s="92">
        <f>COUNTIFS('Dziennik'!$C$4:$C$1200,$A25,'Dziennik'!$M$4:$M$1200,"&gt;0")</f>
        <v/>
      </c>
      <c r="K25" s="92">
        <f>COUNTIFS('Dziennik'!$C$4:$C$1200,$A25,'Dziennik'!$P$4:$P$1200,"&gt;0")</f>
        <v/>
      </c>
      <c r="L25" s="90">
        <f>_xlfn.MAXIFS('Dziennik'!$P$4:$P$1200,'Dziennik'!$C$4:$C$1200,$A25)</f>
        <v/>
      </c>
      <c r="M25" s="90">
        <f>SUMIFS('Dziennik'!$Q$4:$Q$1200,'Dziennik'!$C$4:$C$1200,$A25)*24</f>
        <v/>
      </c>
      <c r="N25" s="92">
        <f>SUMIFS('Dziennik'!$W$4:$W$1200,'Dziennik'!$C$4:$C$1200,$A25)</f>
        <v/>
      </c>
      <c r="O25" s="93">
        <f>IF(AND(H24&gt;0,H25&gt;0),H25/H24-1,"")</f>
        <v/>
      </c>
      <c r="P25" s="94">
        <f>IF(AND(N25&gt;0,AVERAGE(N22:N25)&gt;0,COUNTIF(N22:N25,"&gt;0")=4),N25/AVERAGE(N22:N25),"")</f>
        <v/>
      </c>
      <c r="Q25" s="92">
        <f>COUNTIFS('Zmiany planu'!$C$4:$C$1000,"&gt;="&amp;A25,'Zmiany planu'!$C$4:$C$1000,"&lt;="&amp;B25)</f>
        <v/>
      </c>
      <c r="R25" s="95">
        <f>IFERROR(AVERAGEIFS('Dziennik'!$Y$4:$Y$1200,'Dziennik'!$C$4:$C$1200,$A25),"")</f>
        <v/>
      </c>
      <c r="S25" s="96">
        <f>IF(COUNTIFS('Dziennik'!$C$4:$C$1200,$A25,'Dziennik'!$AB$4:$AB$1200,"&gt;=0")=0,"",_xlfn.MAXIFS('Dziennik'!$AB$4:$AB$1200,'Dziennik'!$C$4:$C$1200,$A25))</f>
        <v/>
      </c>
      <c r="T25" s="92">
        <f>COUNTIFS('Dziennik'!$C$4:$C$1200,$A25,'Dziennik'!$AI$4:$AI$1200,"&lt;&gt;",'Dziennik'!$AJ$4:$AJ$1200,"")</f>
        <v/>
      </c>
      <c r="U25" s="97">
        <f>IF(AND(H25=0,F25=0),"",IF(N(S25)&gt;='Ustawienia'!$B$31,"⚠ ból  ","")&amp;IF(AND(ISNUMBER(O25),N(O25)&gt;'Ustawienia'!$B$30),"⚠ skok km  ","")&amp;IF(AND(ISNUMBER(P25),N(P25)&gt;'Ustawienia'!$B$32),"⚠ obciążenie  ","")&amp;IF(AND(ISNUMBER(I25),N(I25)&lt;0.7,B25&lt;TODAY()),"↓ realizacja &lt;70%  ","")&amp;IF(T25&gt;0,"? pytania  ",""))</f>
        <v/>
      </c>
      <c r="V25" s="89" t="n"/>
      <c r="W25" s="98" t="n"/>
    </row>
    <row r="26">
      <c r="A26" s="86" t="n">
        <v>46419</v>
      </c>
      <c r="B26" s="87">
        <f>A26+6</f>
        <v/>
      </c>
      <c r="C26" s="88">
        <f>WEEKNUM(A26,21)</f>
        <v/>
      </c>
      <c r="D26" s="89" t="n"/>
      <c r="E26" s="89" t="n"/>
      <c r="F26" s="90">
        <f>SUMIFS('Dziennik'!$M$4:$M$1200,'Dziennik'!$C$4:$C$1200,$A26)</f>
        <v/>
      </c>
      <c r="G26" s="90">
        <f>SUMIFS('Dziennik'!$I$4:$I$1200,'Dziennik'!$C$4:$C$1200,$A26)</f>
        <v/>
      </c>
      <c r="H26" s="90">
        <f>SUMIFS('Dziennik'!$P$4:$P$1200,'Dziennik'!$C$4:$C$1200,$A26)</f>
        <v/>
      </c>
      <c r="I26" s="91">
        <f>IF(F26&gt;0,H26/F26,"")</f>
        <v/>
      </c>
      <c r="J26" s="92">
        <f>COUNTIFS('Dziennik'!$C$4:$C$1200,$A26,'Dziennik'!$M$4:$M$1200,"&gt;0")</f>
        <v/>
      </c>
      <c r="K26" s="92">
        <f>COUNTIFS('Dziennik'!$C$4:$C$1200,$A26,'Dziennik'!$P$4:$P$1200,"&gt;0")</f>
        <v/>
      </c>
      <c r="L26" s="90">
        <f>_xlfn.MAXIFS('Dziennik'!$P$4:$P$1200,'Dziennik'!$C$4:$C$1200,$A26)</f>
        <v/>
      </c>
      <c r="M26" s="90">
        <f>SUMIFS('Dziennik'!$Q$4:$Q$1200,'Dziennik'!$C$4:$C$1200,$A26)*24</f>
        <v/>
      </c>
      <c r="N26" s="92">
        <f>SUMIFS('Dziennik'!$W$4:$W$1200,'Dziennik'!$C$4:$C$1200,$A26)</f>
        <v/>
      </c>
      <c r="O26" s="93">
        <f>IF(AND(H25&gt;0,H26&gt;0),H26/H25-1,"")</f>
        <v/>
      </c>
      <c r="P26" s="94">
        <f>IF(AND(N26&gt;0,AVERAGE(N23:N26)&gt;0,COUNTIF(N23:N26,"&gt;0")=4),N26/AVERAGE(N23:N26),"")</f>
        <v/>
      </c>
      <c r="Q26" s="92">
        <f>COUNTIFS('Zmiany planu'!$C$4:$C$1000,"&gt;="&amp;A26,'Zmiany planu'!$C$4:$C$1000,"&lt;="&amp;B26)</f>
        <v/>
      </c>
      <c r="R26" s="95">
        <f>IFERROR(AVERAGEIFS('Dziennik'!$Y$4:$Y$1200,'Dziennik'!$C$4:$C$1200,$A26),"")</f>
        <v/>
      </c>
      <c r="S26" s="96">
        <f>IF(COUNTIFS('Dziennik'!$C$4:$C$1200,$A26,'Dziennik'!$AB$4:$AB$1200,"&gt;=0")=0,"",_xlfn.MAXIFS('Dziennik'!$AB$4:$AB$1200,'Dziennik'!$C$4:$C$1200,$A26))</f>
        <v/>
      </c>
      <c r="T26" s="92">
        <f>COUNTIFS('Dziennik'!$C$4:$C$1200,$A26,'Dziennik'!$AI$4:$AI$1200,"&lt;&gt;",'Dziennik'!$AJ$4:$AJ$1200,"")</f>
        <v/>
      </c>
      <c r="U26" s="97">
        <f>IF(AND(H26=0,F26=0),"",IF(N(S26)&gt;='Ustawienia'!$B$31,"⚠ ból  ","")&amp;IF(AND(ISNUMBER(O26),N(O26)&gt;'Ustawienia'!$B$30),"⚠ skok km  ","")&amp;IF(AND(ISNUMBER(P26),N(P26)&gt;'Ustawienia'!$B$32),"⚠ obciążenie  ","")&amp;IF(AND(ISNUMBER(I26),N(I26)&lt;0.7,B26&lt;TODAY()),"↓ realizacja &lt;70%  ","")&amp;IF(T26&gt;0,"? pytania  ",""))</f>
        <v/>
      </c>
      <c r="V26" s="89" t="n"/>
      <c r="W26" s="98" t="n"/>
    </row>
    <row r="27">
      <c r="A27" s="86" t="n">
        <v>46426</v>
      </c>
      <c r="B27" s="87">
        <f>A27+6</f>
        <v/>
      </c>
      <c r="C27" s="88">
        <f>WEEKNUM(A27,21)</f>
        <v/>
      </c>
      <c r="D27" s="89" t="n"/>
      <c r="E27" s="89" t="n"/>
      <c r="F27" s="90">
        <f>SUMIFS('Dziennik'!$M$4:$M$1200,'Dziennik'!$C$4:$C$1200,$A27)</f>
        <v/>
      </c>
      <c r="G27" s="90">
        <f>SUMIFS('Dziennik'!$I$4:$I$1200,'Dziennik'!$C$4:$C$1200,$A27)</f>
        <v/>
      </c>
      <c r="H27" s="90">
        <f>SUMIFS('Dziennik'!$P$4:$P$1200,'Dziennik'!$C$4:$C$1200,$A27)</f>
        <v/>
      </c>
      <c r="I27" s="91">
        <f>IF(F27&gt;0,H27/F27,"")</f>
        <v/>
      </c>
      <c r="J27" s="92">
        <f>COUNTIFS('Dziennik'!$C$4:$C$1200,$A27,'Dziennik'!$M$4:$M$1200,"&gt;0")</f>
        <v/>
      </c>
      <c r="K27" s="92">
        <f>COUNTIFS('Dziennik'!$C$4:$C$1200,$A27,'Dziennik'!$P$4:$P$1200,"&gt;0")</f>
        <v/>
      </c>
      <c r="L27" s="90">
        <f>_xlfn.MAXIFS('Dziennik'!$P$4:$P$1200,'Dziennik'!$C$4:$C$1200,$A27)</f>
        <v/>
      </c>
      <c r="M27" s="90">
        <f>SUMIFS('Dziennik'!$Q$4:$Q$1200,'Dziennik'!$C$4:$C$1200,$A27)*24</f>
        <v/>
      </c>
      <c r="N27" s="92">
        <f>SUMIFS('Dziennik'!$W$4:$W$1200,'Dziennik'!$C$4:$C$1200,$A27)</f>
        <v/>
      </c>
      <c r="O27" s="93">
        <f>IF(AND(H26&gt;0,H27&gt;0),H27/H26-1,"")</f>
        <v/>
      </c>
      <c r="P27" s="94">
        <f>IF(AND(N27&gt;0,AVERAGE(N24:N27)&gt;0,COUNTIF(N24:N27,"&gt;0")=4),N27/AVERAGE(N24:N27),"")</f>
        <v/>
      </c>
      <c r="Q27" s="92">
        <f>COUNTIFS('Zmiany planu'!$C$4:$C$1000,"&gt;="&amp;A27,'Zmiany planu'!$C$4:$C$1000,"&lt;="&amp;B27)</f>
        <v/>
      </c>
      <c r="R27" s="95">
        <f>IFERROR(AVERAGEIFS('Dziennik'!$Y$4:$Y$1200,'Dziennik'!$C$4:$C$1200,$A27),"")</f>
        <v/>
      </c>
      <c r="S27" s="96">
        <f>IF(COUNTIFS('Dziennik'!$C$4:$C$1200,$A27,'Dziennik'!$AB$4:$AB$1200,"&gt;=0")=0,"",_xlfn.MAXIFS('Dziennik'!$AB$4:$AB$1200,'Dziennik'!$C$4:$C$1200,$A27))</f>
        <v/>
      </c>
      <c r="T27" s="92">
        <f>COUNTIFS('Dziennik'!$C$4:$C$1200,$A27,'Dziennik'!$AI$4:$AI$1200,"&lt;&gt;",'Dziennik'!$AJ$4:$AJ$1200,"")</f>
        <v/>
      </c>
      <c r="U27" s="97">
        <f>IF(AND(H27=0,F27=0),"",IF(N(S27)&gt;='Ustawienia'!$B$31,"⚠ ból  ","")&amp;IF(AND(ISNUMBER(O27),N(O27)&gt;'Ustawienia'!$B$30),"⚠ skok km  ","")&amp;IF(AND(ISNUMBER(P27),N(P27)&gt;'Ustawienia'!$B$32),"⚠ obciążenie  ","")&amp;IF(AND(ISNUMBER(I27),N(I27)&lt;0.7,B27&lt;TODAY()),"↓ realizacja &lt;70%  ","")&amp;IF(T27&gt;0,"? pytania  ",""))</f>
        <v/>
      </c>
      <c r="V27" s="89" t="n"/>
      <c r="W27" s="98" t="n"/>
    </row>
    <row r="28">
      <c r="A28" s="86" t="n">
        <v>46433</v>
      </c>
      <c r="B28" s="87">
        <f>A28+6</f>
        <v/>
      </c>
      <c r="C28" s="88">
        <f>WEEKNUM(A28,21)</f>
        <v/>
      </c>
      <c r="D28" s="89" t="n"/>
      <c r="E28" s="89" t="n"/>
      <c r="F28" s="90">
        <f>SUMIFS('Dziennik'!$M$4:$M$1200,'Dziennik'!$C$4:$C$1200,$A28)</f>
        <v/>
      </c>
      <c r="G28" s="90">
        <f>SUMIFS('Dziennik'!$I$4:$I$1200,'Dziennik'!$C$4:$C$1200,$A28)</f>
        <v/>
      </c>
      <c r="H28" s="90">
        <f>SUMIFS('Dziennik'!$P$4:$P$1200,'Dziennik'!$C$4:$C$1200,$A28)</f>
        <v/>
      </c>
      <c r="I28" s="91">
        <f>IF(F28&gt;0,H28/F28,"")</f>
        <v/>
      </c>
      <c r="J28" s="92">
        <f>COUNTIFS('Dziennik'!$C$4:$C$1200,$A28,'Dziennik'!$M$4:$M$1200,"&gt;0")</f>
        <v/>
      </c>
      <c r="K28" s="92">
        <f>COUNTIFS('Dziennik'!$C$4:$C$1200,$A28,'Dziennik'!$P$4:$P$1200,"&gt;0")</f>
        <v/>
      </c>
      <c r="L28" s="90">
        <f>_xlfn.MAXIFS('Dziennik'!$P$4:$P$1200,'Dziennik'!$C$4:$C$1200,$A28)</f>
        <v/>
      </c>
      <c r="M28" s="90">
        <f>SUMIFS('Dziennik'!$Q$4:$Q$1200,'Dziennik'!$C$4:$C$1200,$A28)*24</f>
        <v/>
      </c>
      <c r="N28" s="92">
        <f>SUMIFS('Dziennik'!$W$4:$W$1200,'Dziennik'!$C$4:$C$1200,$A28)</f>
        <v/>
      </c>
      <c r="O28" s="93">
        <f>IF(AND(H27&gt;0,H28&gt;0),H28/H27-1,"")</f>
        <v/>
      </c>
      <c r="P28" s="94">
        <f>IF(AND(N28&gt;0,AVERAGE(N25:N28)&gt;0,COUNTIF(N25:N28,"&gt;0")=4),N28/AVERAGE(N25:N28),"")</f>
        <v/>
      </c>
      <c r="Q28" s="92">
        <f>COUNTIFS('Zmiany planu'!$C$4:$C$1000,"&gt;="&amp;A28,'Zmiany planu'!$C$4:$C$1000,"&lt;="&amp;B28)</f>
        <v/>
      </c>
      <c r="R28" s="95">
        <f>IFERROR(AVERAGEIFS('Dziennik'!$Y$4:$Y$1200,'Dziennik'!$C$4:$C$1200,$A28),"")</f>
        <v/>
      </c>
      <c r="S28" s="96">
        <f>IF(COUNTIFS('Dziennik'!$C$4:$C$1200,$A28,'Dziennik'!$AB$4:$AB$1200,"&gt;=0")=0,"",_xlfn.MAXIFS('Dziennik'!$AB$4:$AB$1200,'Dziennik'!$C$4:$C$1200,$A28))</f>
        <v/>
      </c>
      <c r="T28" s="92">
        <f>COUNTIFS('Dziennik'!$C$4:$C$1200,$A28,'Dziennik'!$AI$4:$AI$1200,"&lt;&gt;",'Dziennik'!$AJ$4:$AJ$1200,"")</f>
        <v/>
      </c>
      <c r="U28" s="97">
        <f>IF(AND(H28=0,F28=0),"",IF(N(S28)&gt;='Ustawienia'!$B$31,"⚠ ból  ","")&amp;IF(AND(ISNUMBER(O28),N(O28)&gt;'Ustawienia'!$B$30),"⚠ skok km  ","")&amp;IF(AND(ISNUMBER(P28),N(P28)&gt;'Ustawienia'!$B$32),"⚠ obciążenie  ","")&amp;IF(AND(ISNUMBER(I28),N(I28)&lt;0.7,B28&lt;TODAY()),"↓ realizacja &lt;70%  ","")&amp;IF(T28&gt;0,"? pytania  ",""))</f>
        <v/>
      </c>
      <c r="V28" s="89" t="n"/>
      <c r="W28" s="98" t="n"/>
    </row>
    <row r="29">
      <c r="A29" s="86" t="n">
        <v>46440</v>
      </c>
      <c r="B29" s="87">
        <f>A29+6</f>
        <v/>
      </c>
      <c r="C29" s="88">
        <f>WEEKNUM(A29,21)</f>
        <v/>
      </c>
      <c r="D29" s="89" t="n"/>
      <c r="E29" s="89" t="n"/>
      <c r="F29" s="90">
        <f>SUMIFS('Dziennik'!$M$4:$M$1200,'Dziennik'!$C$4:$C$1200,$A29)</f>
        <v/>
      </c>
      <c r="G29" s="90">
        <f>SUMIFS('Dziennik'!$I$4:$I$1200,'Dziennik'!$C$4:$C$1200,$A29)</f>
        <v/>
      </c>
      <c r="H29" s="90">
        <f>SUMIFS('Dziennik'!$P$4:$P$1200,'Dziennik'!$C$4:$C$1200,$A29)</f>
        <v/>
      </c>
      <c r="I29" s="91">
        <f>IF(F29&gt;0,H29/F29,"")</f>
        <v/>
      </c>
      <c r="J29" s="92">
        <f>COUNTIFS('Dziennik'!$C$4:$C$1200,$A29,'Dziennik'!$M$4:$M$1200,"&gt;0")</f>
        <v/>
      </c>
      <c r="K29" s="92">
        <f>COUNTIFS('Dziennik'!$C$4:$C$1200,$A29,'Dziennik'!$P$4:$P$1200,"&gt;0")</f>
        <v/>
      </c>
      <c r="L29" s="90">
        <f>_xlfn.MAXIFS('Dziennik'!$P$4:$P$1200,'Dziennik'!$C$4:$C$1200,$A29)</f>
        <v/>
      </c>
      <c r="M29" s="90">
        <f>SUMIFS('Dziennik'!$Q$4:$Q$1200,'Dziennik'!$C$4:$C$1200,$A29)*24</f>
        <v/>
      </c>
      <c r="N29" s="92">
        <f>SUMIFS('Dziennik'!$W$4:$W$1200,'Dziennik'!$C$4:$C$1200,$A29)</f>
        <v/>
      </c>
      <c r="O29" s="93">
        <f>IF(AND(H28&gt;0,H29&gt;0),H29/H28-1,"")</f>
        <v/>
      </c>
      <c r="P29" s="94">
        <f>IF(AND(N29&gt;0,AVERAGE(N26:N29)&gt;0,COUNTIF(N26:N29,"&gt;0")=4),N29/AVERAGE(N26:N29),"")</f>
        <v/>
      </c>
      <c r="Q29" s="92">
        <f>COUNTIFS('Zmiany planu'!$C$4:$C$1000,"&gt;="&amp;A29,'Zmiany planu'!$C$4:$C$1000,"&lt;="&amp;B29)</f>
        <v/>
      </c>
      <c r="R29" s="95">
        <f>IFERROR(AVERAGEIFS('Dziennik'!$Y$4:$Y$1200,'Dziennik'!$C$4:$C$1200,$A29),"")</f>
        <v/>
      </c>
      <c r="S29" s="96">
        <f>IF(COUNTIFS('Dziennik'!$C$4:$C$1200,$A29,'Dziennik'!$AB$4:$AB$1200,"&gt;=0")=0,"",_xlfn.MAXIFS('Dziennik'!$AB$4:$AB$1200,'Dziennik'!$C$4:$C$1200,$A29))</f>
        <v/>
      </c>
      <c r="T29" s="92">
        <f>COUNTIFS('Dziennik'!$C$4:$C$1200,$A29,'Dziennik'!$AI$4:$AI$1200,"&lt;&gt;",'Dziennik'!$AJ$4:$AJ$1200,"")</f>
        <v/>
      </c>
      <c r="U29" s="97">
        <f>IF(AND(H29=0,F29=0),"",IF(N(S29)&gt;='Ustawienia'!$B$31,"⚠ ból  ","")&amp;IF(AND(ISNUMBER(O29),N(O29)&gt;'Ustawienia'!$B$30),"⚠ skok km  ","")&amp;IF(AND(ISNUMBER(P29),N(P29)&gt;'Ustawienia'!$B$32),"⚠ obciążenie  ","")&amp;IF(AND(ISNUMBER(I29),N(I29)&lt;0.7,B29&lt;TODAY()),"↓ realizacja &lt;70%  ","")&amp;IF(T29&gt;0,"? pytania  ",""))</f>
        <v/>
      </c>
      <c r="V29" s="89" t="n"/>
      <c r="W29" s="98" t="n"/>
    </row>
    <row r="30">
      <c r="A30" s="86" t="n">
        <v>46447</v>
      </c>
      <c r="B30" s="87">
        <f>A30+6</f>
        <v/>
      </c>
      <c r="C30" s="88">
        <f>WEEKNUM(A30,21)</f>
        <v/>
      </c>
      <c r="D30" s="89" t="n"/>
      <c r="E30" s="89" t="n"/>
      <c r="F30" s="90">
        <f>SUMIFS('Dziennik'!$M$4:$M$1200,'Dziennik'!$C$4:$C$1200,$A30)</f>
        <v/>
      </c>
      <c r="G30" s="90">
        <f>SUMIFS('Dziennik'!$I$4:$I$1200,'Dziennik'!$C$4:$C$1200,$A30)</f>
        <v/>
      </c>
      <c r="H30" s="90">
        <f>SUMIFS('Dziennik'!$P$4:$P$1200,'Dziennik'!$C$4:$C$1200,$A30)</f>
        <v/>
      </c>
      <c r="I30" s="91">
        <f>IF(F30&gt;0,H30/F30,"")</f>
        <v/>
      </c>
      <c r="J30" s="92">
        <f>COUNTIFS('Dziennik'!$C$4:$C$1200,$A30,'Dziennik'!$M$4:$M$1200,"&gt;0")</f>
        <v/>
      </c>
      <c r="K30" s="92">
        <f>COUNTIFS('Dziennik'!$C$4:$C$1200,$A30,'Dziennik'!$P$4:$P$1200,"&gt;0")</f>
        <v/>
      </c>
      <c r="L30" s="90">
        <f>_xlfn.MAXIFS('Dziennik'!$P$4:$P$1200,'Dziennik'!$C$4:$C$1200,$A30)</f>
        <v/>
      </c>
      <c r="M30" s="90">
        <f>SUMIFS('Dziennik'!$Q$4:$Q$1200,'Dziennik'!$C$4:$C$1200,$A30)*24</f>
        <v/>
      </c>
      <c r="N30" s="92">
        <f>SUMIFS('Dziennik'!$W$4:$W$1200,'Dziennik'!$C$4:$C$1200,$A30)</f>
        <v/>
      </c>
      <c r="O30" s="93">
        <f>IF(AND(H29&gt;0,H30&gt;0),H30/H29-1,"")</f>
        <v/>
      </c>
      <c r="P30" s="94">
        <f>IF(AND(N30&gt;0,AVERAGE(N27:N30)&gt;0,COUNTIF(N27:N30,"&gt;0")=4),N30/AVERAGE(N27:N30),"")</f>
        <v/>
      </c>
      <c r="Q30" s="92">
        <f>COUNTIFS('Zmiany planu'!$C$4:$C$1000,"&gt;="&amp;A30,'Zmiany planu'!$C$4:$C$1000,"&lt;="&amp;B30)</f>
        <v/>
      </c>
      <c r="R30" s="95">
        <f>IFERROR(AVERAGEIFS('Dziennik'!$Y$4:$Y$1200,'Dziennik'!$C$4:$C$1200,$A30),"")</f>
        <v/>
      </c>
      <c r="S30" s="96">
        <f>IF(COUNTIFS('Dziennik'!$C$4:$C$1200,$A30,'Dziennik'!$AB$4:$AB$1200,"&gt;=0")=0,"",_xlfn.MAXIFS('Dziennik'!$AB$4:$AB$1200,'Dziennik'!$C$4:$C$1200,$A30))</f>
        <v/>
      </c>
      <c r="T30" s="92">
        <f>COUNTIFS('Dziennik'!$C$4:$C$1200,$A30,'Dziennik'!$AI$4:$AI$1200,"&lt;&gt;",'Dziennik'!$AJ$4:$AJ$1200,"")</f>
        <v/>
      </c>
      <c r="U30" s="97">
        <f>IF(AND(H30=0,F30=0),"",IF(N(S30)&gt;='Ustawienia'!$B$31,"⚠ ból  ","")&amp;IF(AND(ISNUMBER(O30),N(O30)&gt;'Ustawienia'!$B$30),"⚠ skok km  ","")&amp;IF(AND(ISNUMBER(P30),N(P30)&gt;'Ustawienia'!$B$32),"⚠ obciążenie  ","")&amp;IF(AND(ISNUMBER(I30),N(I30)&lt;0.7,B30&lt;TODAY()),"↓ realizacja &lt;70%  ","")&amp;IF(T30&gt;0,"? pytania  ",""))</f>
        <v/>
      </c>
      <c r="V30" s="89" t="n"/>
      <c r="W30" s="98" t="n"/>
    </row>
    <row r="31">
      <c r="A31" s="86" t="n">
        <v>46454</v>
      </c>
      <c r="B31" s="87">
        <f>A31+6</f>
        <v/>
      </c>
      <c r="C31" s="88">
        <f>WEEKNUM(A31,21)</f>
        <v/>
      </c>
      <c r="D31" s="89" t="n"/>
      <c r="E31" s="89" t="n"/>
      <c r="F31" s="90">
        <f>SUMIFS('Dziennik'!$M$4:$M$1200,'Dziennik'!$C$4:$C$1200,$A31)</f>
        <v/>
      </c>
      <c r="G31" s="90">
        <f>SUMIFS('Dziennik'!$I$4:$I$1200,'Dziennik'!$C$4:$C$1200,$A31)</f>
        <v/>
      </c>
      <c r="H31" s="90">
        <f>SUMIFS('Dziennik'!$P$4:$P$1200,'Dziennik'!$C$4:$C$1200,$A31)</f>
        <v/>
      </c>
      <c r="I31" s="91">
        <f>IF(F31&gt;0,H31/F31,"")</f>
        <v/>
      </c>
      <c r="J31" s="92">
        <f>COUNTIFS('Dziennik'!$C$4:$C$1200,$A31,'Dziennik'!$M$4:$M$1200,"&gt;0")</f>
        <v/>
      </c>
      <c r="K31" s="92">
        <f>COUNTIFS('Dziennik'!$C$4:$C$1200,$A31,'Dziennik'!$P$4:$P$1200,"&gt;0")</f>
        <v/>
      </c>
      <c r="L31" s="90">
        <f>_xlfn.MAXIFS('Dziennik'!$P$4:$P$1200,'Dziennik'!$C$4:$C$1200,$A31)</f>
        <v/>
      </c>
      <c r="M31" s="90">
        <f>SUMIFS('Dziennik'!$Q$4:$Q$1200,'Dziennik'!$C$4:$C$1200,$A31)*24</f>
        <v/>
      </c>
      <c r="N31" s="92">
        <f>SUMIFS('Dziennik'!$W$4:$W$1200,'Dziennik'!$C$4:$C$1200,$A31)</f>
        <v/>
      </c>
      <c r="O31" s="93">
        <f>IF(AND(H30&gt;0,H31&gt;0),H31/H30-1,"")</f>
        <v/>
      </c>
      <c r="P31" s="94">
        <f>IF(AND(N31&gt;0,AVERAGE(N28:N31)&gt;0,COUNTIF(N28:N31,"&gt;0")=4),N31/AVERAGE(N28:N31),"")</f>
        <v/>
      </c>
      <c r="Q31" s="92">
        <f>COUNTIFS('Zmiany planu'!$C$4:$C$1000,"&gt;="&amp;A31,'Zmiany planu'!$C$4:$C$1000,"&lt;="&amp;B31)</f>
        <v/>
      </c>
      <c r="R31" s="95">
        <f>IFERROR(AVERAGEIFS('Dziennik'!$Y$4:$Y$1200,'Dziennik'!$C$4:$C$1200,$A31),"")</f>
        <v/>
      </c>
      <c r="S31" s="96">
        <f>IF(COUNTIFS('Dziennik'!$C$4:$C$1200,$A31,'Dziennik'!$AB$4:$AB$1200,"&gt;=0")=0,"",_xlfn.MAXIFS('Dziennik'!$AB$4:$AB$1200,'Dziennik'!$C$4:$C$1200,$A31))</f>
        <v/>
      </c>
      <c r="T31" s="92">
        <f>COUNTIFS('Dziennik'!$C$4:$C$1200,$A31,'Dziennik'!$AI$4:$AI$1200,"&lt;&gt;",'Dziennik'!$AJ$4:$AJ$1200,"")</f>
        <v/>
      </c>
      <c r="U31" s="97">
        <f>IF(AND(H31=0,F31=0),"",IF(N(S31)&gt;='Ustawienia'!$B$31,"⚠ ból  ","")&amp;IF(AND(ISNUMBER(O31),N(O31)&gt;'Ustawienia'!$B$30),"⚠ skok km  ","")&amp;IF(AND(ISNUMBER(P31),N(P31)&gt;'Ustawienia'!$B$32),"⚠ obciążenie  ","")&amp;IF(AND(ISNUMBER(I31),N(I31)&lt;0.7,B31&lt;TODAY()),"↓ realizacja &lt;70%  ","")&amp;IF(T31&gt;0,"? pytania  ",""))</f>
        <v/>
      </c>
      <c r="V31" s="89" t="n"/>
      <c r="W31" s="98" t="n"/>
    </row>
    <row r="32">
      <c r="A32" s="86" t="n">
        <v>46461</v>
      </c>
      <c r="B32" s="87">
        <f>A32+6</f>
        <v/>
      </c>
      <c r="C32" s="88">
        <f>WEEKNUM(A32,21)</f>
        <v/>
      </c>
      <c r="D32" s="89" t="n"/>
      <c r="E32" s="89" t="n"/>
      <c r="F32" s="90">
        <f>SUMIFS('Dziennik'!$M$4:$M$1200,'Dziennik'!$C$4:$C$1200,$A32)</f>
        <v/>
      </c>
      <c r="G32" s="90">
        <f>SUMIFS('Dziennik'!$I$4:$I$1200,'Dziennik'!$C$4:$C$1200,$A32)</f>
        <v/>
      </c>
      <c r="H32" s="90">
        <f>SUMIFS('Dziennik'!$P$4:$P$1200,'Dziennik'!$C$4:$C$1200,$A32)</f>
        <v/>
      </c>
      <c r="I32" s="91">
        <f>IF(F32&gt;0,H32/F32,"")</f>
        <v/>
      </c>
      <c r="J32" s="92">
        <f>COUNTIFS('Dziennik'!$C$4:$C$1200,$A32,'Dziennik'!$M$4:$M$1200,"&gt;0")</f>
        <v/>
      </c>
      <c r="K32" s="92">
        <f>COUNTIFS('Dziennik'!$C$4:$C$1200,$A32,'Dziennik'!$P$4:$P$1200,"&gt;0")</f>
        <v/>
      </c>
      <c r="L32" s="90">
        <f>_xlfn.MAXIFS('Dziennik'!$P$4:$P$1200,'Dziennik'!$C$4:$C$1200,$A32)</f>
        <v/>
      </c>
      <c r="M32" s="90">
        <f>SUMIFS('Dziennik'!$Q$4:$Q$1200,'Dziennik'!$C$4:$C$1200,$A32)*24</f>
        <v/>
      </c>
      <c r="N32" s="92">
        <f>SUMIFS('Dziennik'!$W$4:$W$1200,'Dziennik'!$C$4:$C$1200,$A32)</f>
        <v/>
      </c>
      <c r="O32" s="93">
        <f>IF(AND(H31&gt;0,H32&gt;0),H32/H31-1,"")</f>
        <v/>
      </c>
      <c r="P32" s="94">
        <f>IF(AND(N32&gt;0,AVERAGE(N29:N32)&gt;0,COUNTIF(N29:N32,"&gt;0")=4),N32/AVERAGE(N29:N32),"")</f>
        <v/>
      </c>
      <c r="Q32" s="92">
        <f>COUNTIFS('Zmiany planu'!$C$4:$C$1000,"&gt;="&amp;A32,'Zmiany planu'!$C$4:$C$1000,"&lt;="&amp;B32)</f>
        <v/>
      </c>
      <c r="R32" s="95">
        <f>IFERROR(AVERAGEIFS('Dziennik'!$Y$4:$Y$1200,'Dziennik'!$C$4:$C$1200,$A32),"")</f>
        <v/>
      </c>
      <c r="S32" s="96">
        <f>IF(COUNTIFS('Dziennik'!$C$4:$C$1200,$A32,'Dziennik'!$AB$4:$AB$1200,"&gt;=0")=0,"",_xlfn.MAXIFS('Dziennik'!$AB$4:$AB$1200,'Dziennik'!$C$4:$C$1200,$A32))</f>
        <v/>
      </c>
      <c r="T32" s="92">
        <f>COUNTIFS('Dziennik'!$C$4:$C$1200,$A32,'Dziennik'!$AI$4:$AI$1200,"&lt;&gt;",'Dziennik'!$AJ$4:$AJ$1200,"")</f>
        <v/>
      </c>
      <c r="U32" s="97">
        <f>IF(AND(H32=0,F32=0),"",IF(N(S32)&gt;='Ustawienia'!$B$31,"⚠ ból  ","")&amp;IF(AND(ISNUMBER(O32),N(O32)&gt;'Ustawienia'!$B$30),"⚠ skok km  ","")&amp;IF(AND(ISNUMBER(P32),N(P32)&gt;'Ustawienia'!$B$32),"⚠ obciążenie  ","")&amp;IF(AND(ISNUMBER(I32),N(I32)&lt;0.7,B32&lt;TODAY()),"↓ realizacja &lt;70%  ","")&amp;IF(T32&gt;0,"? pytania  ",""))</f>
        <v/>
      </c>
      <c r="V32" s="89" t="n"/>
      <c r="W32" s="98" t="n"/>
    </row>
    <row r="33">
      <c r="A33" s="86" t="n">
        <v>46468</v>
      </c>
      <c r="B33" s="87">
        <f>A33+6</f>
        <v/>
      </c>
      <c r="C33" s="88">
        <f>WEEKNUM(A33,21)</f>
        <v/>
      </c>
      <c r="D33" s="89" t="n"/>
      <c r="E33" s="89" t="n"/>
      <c r="F33" s="90">
        <f>SUMIFS('Dziennik'!$M$4:$M$1200,'Dziennik'!$C$4:$C$1200,$A33)</f>
        <v/>
      </c>
      <c r="G33" s="90">
        <f>SUMIFS('Dziennik'!$I$4:$I$1200,'Dziennik'!$C$4:$C$1200,$A33)</f>
        <v/>
      </c>
      <c r="H33" s="90">
        <f>SUMIFS('Dziennik'!$P$4:$P$1200,'Dziennik'!$C$4:$C$1200,$A33)</f>
        <v/>
      </c>
      <c r="I33" s="91">
        <f>IF(F33&gt;0,H33/F33,"")</f>
        <v/>
      </c>
      <c r="J33" s="92">
        <f>COUNTIFS('Dziennik'!$C$4:$C$1200,$A33,'Dziennik'!$M$4:$M$1200,"&gt;0")</f>
        <v/>
      </c>
      <c r="K33" s="92">
        <f>COUNTIFS('Dziennik'!$C$4:$C$1200,$A33,'Dziennik'!$P$4:$P$1200,"&gt;0")</f>
        <v/>
      </c>
      <c r="L33" s="90">
        <f>_xlfn.MAXIFS('Dziennik'!$P$4:$P$1200,'Dziennik'!$C$4:$C$1200,$A33)</f>
        <v/>
      </c>
      <c r="M33" s="90">
        <f>SUMIFS('Dziennik'!$Q$4:$Q$1200,'Dziennik'!$C$4:$C$1200,$A33)*24</f>
        <v/>
      </c>
      <c r="N33" s="92">
        <f>SUMIFS('Dziennik'!$W$4:$W$1200,'Dziennik'!$C$4:$C$1200,$A33)</f>
        <v/>
      </c>
      <c r="O33" s="93">
        <f>IF(AND(H32&gt;0,H33&gt;0),H33/H32-1,"")</f>
        <v/>
      </c>
      <c r="P33" s="94">
        <f>IF(AND(N33&gt;0,AVERAGE(N30:N33)&gt;0,COUNTIF(N30:N33,"&gt;0")=4),N33/AVERAGE(N30:N33),"")</f>
        <v/>
      </c>
      <c r="Q33" s="92">
        <f>COUNTIFS('Zmiany planu'!$C$4:$C$1000,"&gt;="&amp;A33,'Zmiany planu'!$C$4:$C$1000,"&lt;="&amp;B33)</f>
        <v/>
      </c>
      <c r="R33" s="95">
        <f>IFERROR(AVERAGEIFS('Dziennik'!$Y$4:$Y$1200,'Dziennik'!$C$4:$C$1200,$A33),"")</f>
        <v/>
      </c>
      <c r="S33" s="96">
        <f>IF(COUNTIFS('Dziennik'!$C$4:$C$1200,$A33,'Dziennik'!$AB$4:$AB$1200,"&gt;=0")=0,"",_xlfn.MAXIFS('Dziennik'!$AB$4:$AB$1200,'Dziennik'!$C$4:$C$1200,$A33))</f>
        <v/>
      </c>
      <c r="T33" s="92">
        <f>COUNTIFS('Dziennik'!$C$4:$C$1200,$A33,'Dziennik'!$AI$4:$AI$1200,"&lt;&gt;",'Dziennik'!$AJ$4:$AJ$1200,"")</f>
        <v/>
      </c>
      <c r="U33" s="97">
        <f>IF(AND(H33=0,F33=0),"",IF(N(S33)&gt;='Ustawienia'!$B$31,"⚠ ból  ","")&amp;IF(AND(ISNUMBER(O33),N(O33)&gt;'Ustawienia'!$B$30),"⚠ skok km  ","")&amp;IF(AND(ISNUMBER(P33),N(P33)&gt;'Ustawienia'!$B$32),"⚠ obciążenie  ","")&amp;IF(AND(ISNUMBER(I33),N(I33)&lt;0.7,B33&lt;TODAY()),"↓ realizacja &lt;70%  ","")&amp;IF(T33&gt;0,"? pytania  ",""))</f>
        <v/>
      </c>
      <c r="V33" s="89" t="n"/>
      <c r="W33" s="98" t="n"/>
    </row>
    <row r="34">
      <c r="A34" s="86" t="n">
        <v>46475</v>
      </c>
      <c r="B34" s="87">
        <f>A34+6</f>
        <v/>
      </c>
      <c r="C34" s="88">
        <f>WEEKNUM(A34,21)</f>
        <v/>
      </c>
      <c r="D34" s="89" t="n"/>
      <c r="E34" s="89" t="n"/>
      <c r="F34" s="90">
        <f>SUMIFS('Dziennik'!$M$4:$M$1200,'Dziennik'!$C$4:$C$1200,$A34)</f>
        <v/>
      </c>
      <c r="G34" s="90">
        <f>SUMIFS('Dziennik'!$I$4:$I$1200,'Dziennik'!$C$4:$C$1200,$A34)</f>
        <v/>
      </c>
      <c r="H34" s="90">
        <f>SUMIFS('Dziennik'!$P$4:$P$1200,'Dziennik'!$C$4:$C$1200,$A34)</f>
        <v/>
      </c>
      <c r="I34" s="91">
        <f>IF(F34&gt;0,H34/F34,"")</f>
        <v/>
      </c>
      <c r="J34" s="92">
        <f>COUNTIFS('Dziennik'!$C$4:$C$1200,$A34,'Dziennik'!$M$4:$M$1200,"&gt;0")</f>
        <v/>
      </c>
      <c r="K34" s="92">
        <f>COUNTIFS('Dziennik'!$C$4:$C$1200,$A34,'Dziennik'!$P$4:$P$1200,"&gt;0")</f>
        <v/>
      </c>
      <c r="L34" s="90">
        <f>_xlfn.MAXIFS('Dziennik'!$P$4:$P$1200,'Dziennik'!$C$4:$C$1200,$A34)</f>
        <v/>
      </c>
      <c r="M34" s="90">
        <f>SUMIFS('Dziennik'!$Q$4:$Q$1200,'Dziennik'!$C$4:$C$1200,$A34)*24</f>
        <v/>
      </c>
      <c r="N34" s="92">
        <f>SUMIFS('Dziennik'!$W$4:$W$1200,'Dziennik'!$C$4:$C$1200,$A34)</f>
        <v/>
      </c>
      <c r="O34" s="93">
        <f>IF(AND(H33&gt;0,H34&gt;0),H34/H33-1,"")</f>
        <v/>
      </c>
      <c r="P34" s="94">
        <f>IF(AND(N34&gt;0,AVERAGE(N31:N34)&gt;0,COUNTIF(N31:N34,"&gt;0")=4),N34/AVERAGE(N31:N34),"")</f>
        <v/>
      </c>
      <c r="Q34" s="92">
        <f>COUNTIFS('Zmiany planu'!$C$4:$C$1000,"&gt;="&amp;A34,'Zmiany planu'!$C$4:$C$1000,"&lt;="&amp;B34)</f>
        <v/>
      </c>
      <c r="R34" s="95">
        <f>IFERROR(AVERAGEIFS('Dziennik'!$Y$4:$Y$1200,'Dziennik'!$C$4:$C$1200,$A34),"")</f>
        <v/>
      </c>
      <c r="S34" s="96">
        <f>IF(COUNTIFS('Dziennik'!$C$4:$C$1200,$A34,'Dziennik'!$AB$4:$AB$1200,"&gt;=0")=0,"",_xlfn.MAXIFS('Dziennik'!$AB$4:$AB$1200,'Dziennik'!$C$4:$C$1200,$A34))</f>
        <v/>
      </c>
      <c r="T34" s="92">
        <f>COUNTIFS('Dziennik'!$C$4:$C$1200,$A34,'Dziennik'!$AI$4:$AI$1200,"&lt;&gt;",'Dziennik'!$AJ$4:$AJ$1200,"")</f>
        <v/>
      </c>
      <c r="U34" s="97">
        <f>IF(AND(H34=0,F34=0),"",IF(N(S34)&gt;='Ustawienia'!$B$31,"⚠ ból  ","")&amp;IF(AND(ISNUMBER(O34),N(O34)&gt;'Ustawienia'!$B$30),"⚠ skok km  ","")&amp;IF(AND(ISNUMBER(P34),N(P34)&gt;'Ustawienia'!$B$32),"⚠ obciążenie  ","")&amp;IF(AND(ISNUMBER(I34),N(I34)&lt;0.7,B34&lt;TODAY()),"↓ realizacja &lt;70%  ","")&amp;IF(T34&gt;0,"? pytania  ",""))</f>
        <v/>
      </c>
      <c r="V34" s="89" t="n"/>
      <c r="W34" s="98" t="n"/>
    </row>
    <row r="35">
      <c r="A35" s="86" t="n">
        <v>46482</v>
      </c>
      <c r="B35" s="87">
        <f>A35+6</f>
        <v/>
      </c>
      <c r="C35" s="88">
        <f>WEEKNUM(A35,21)</f>
        <v/>
      </c>
      <c r="D35" s="89" t="n"/>
      <c r="E35" s="89" t="n"/>
      <c r="F35" s="90">
        <f>SUMIFS('Dziennik'!$M$4:$M$1200,'Dziennik'!$C$4:$C$1200,$A35)</f>
        <v/>
      </c>
      <c r="G35" s="90">
        <f>SUMIFS('Dziennik'!$I$4:$I$1200,'Dziennik'!$C$4:$C$1200,$A35)</f>
        <v/>
      </c>
      <c r="H35" s="90">
        <f>SUMIFS('Dziennik'!$P$4:$P$1200,'Dziennik'!$C$4:$C$1200,$A35)</f>
        <v/>
      </c>
      <c r="I35" s="91">
        <f>IF(F35&gt;0,H35/F35,"")</f>
        <v/>
      </c>
      <c r="J35" s="92">
        <f>COUNTIFS('Dziennik'!$C$4:$C$1200,$A35,'Dziennik'!$M$4:$M$1200,"&gt;0")</f>
        <v/>
      </c>
      <c r="K35" s="92">
        <f>COUNTIFS('Dziennik'!$C$4:$C$1200,$A35,'Dziennik'!$P$4:$P$1200,"&gt;0")</f>
        <v/>
      </c>
      <c r="L35" s="90">
        <f>_xlfn.MAXIFS('Dziennik'!$P$4:$P$1200,'Dziennik'!$C$4:$C$1200,$A35)</f>
        <v/>
      </c>
      <c r="M35" s="90">
        <f>SUMIFS('Dziennik'!$Q$4:$Q$1200,'Dziennik'!$C$4:$C$1200,$A35)*24</f>
        <v/>
      </c>
      <c r="N35" s="92">
        <f>SUMIFS('Dziennik'!$W$4:$W$1200,'Dziennik'!$C$4:$C$1200,$A35)</f>
        <v/>
      </c>
      <c r="O35" s="93">
        <f>IF(AND(H34&gt;0,H35&gt;0),H35/H34-1,"")</f>
        <v/>
      </c>
      <c r="P35" s="94">
        <f>IF(AND(N35&gt;0,AVERAGE(N32:N35)&gt;0,COUNTIF(N32:N35,"&gt;0")=4),N35/AVERAGE(N32:N35),"")</f>
        <v/>
      </c>
      <c r="Q35" s="92">
        <f>COUNTIFS('Zmiany planu'!$C$4:$C$1000,"&gt;="&amp;A35,'Zmiany planu'!$C$4:$C$1000,"&lt;="&amp;B35)</f>
        <v/>
      </c>
      <c r="R35" s="95">
        <f>IFERROR(AVERAGEIFS('Dziennik'!$Y$4:$Y$1200,'Dziennik'!$C$4:$C$1200,$A35),"")</f>
        <v/>
      </c>
      <c r="S35" s="96">
        <f>IF(COUNTIFS('Dziennik'!$C$4:$C$1200,$A35,'Dziennik'!$AB$4:$AB$1200,"&gt;=0")=0,"",_xlfn.MAXIFS('Dziennik'!$AB$4:$AB$1200,'Dziennik'!$C$4:$C$1200,$A35))</f>
        <v/>
      </c>
      <c r="T35" s="92">
        <f>COUNTIFS('Dziennik'!$C$4:$C$1200,$A35,'Dziennik'!$AI$4:$AI$1200,"&lt;&gt;",'Dziennik'!$AJ$4:$AJ$1200,"")</f>
        <v/>
      </c>
      <c r="U35" s="97">
        <f>IF(AND(H35=0,F35=0),"",IF(N(S35)&gt;='Ustawienia'!$B$31,"⚠ ból  ","")&amp;IF(AND(ISNUMBER(O35),N(O35)&gt;'Ustawienia'!$B$30),"⚠ skok km  ","")&amp;IF(AND(ISNUMBER(P35),N(P35)&gt;'Ustawienia'!$B$32),"⚠ obciążenie  ","")&amp;IF(AND(ISNUMBER(I35),N(I35)&lt;0.7,B35&lt;TODAY()),"↓ realizacja &lt;70%  ","")&amp;IF(T35&gt;0,"? pytania  ",""))</f>
        <v/>
      </c>
      <c r="V35" s="89" t="n"/>
      <c r="W35" s="98" t="n"/>
    </row>
    <row r="36">
      <c r="A36" s="86" t="n">
        <v>46489</v>
      </c>
      <c r="B36" s="87">
        <f>A36+6</f>
        <v/>
      </c>
      <c r="C36" s="88">
        <f>WEEKNUM(A36,21)</f>
        <v/>
      </c>
      <c r="D36" s="89" t="n"/>
      <c r="E36" s="89" t="n"/>
      <c r="F36" s="90">
        <f>SUMIFS('Dziennik'!$M$4:$M$1200,'Dziennik'!$C$4:$C$1200,$A36)</f>
        <v/>
      </c>
      <c r="G36" s="90">
        <f>SUMIFS('Dziennik'!$I$4:$I$1200,'Dziennik'!$C$4:$C$1200,$A36)</f>
        <v/>
      </c>
      <c r="H36" s="90">
        <f>SUMIFS('Dziennik'!$P$4:$P$1200,'Dziennik'!$C$4:$C$1200,$A36)</f>
        <v/>
      </c>
      <c r="I36" s="91">
        <f>IF(F36&gt;0,H36/F36,"")</f>
        <v/>
      </c>
      <c r="J36" s="92">
        <f>COUNTIFS('Dziennik'!$C$4:$C$1200,$A36,'Dziennik'!$M$4:$M$1200,"&gt;0")</f>
        <v/>
      </c>
      <c r="K36" s="92">
        <f>COUNTIFS('Dziennik'!$C$4:$C$1200,$A36,'Dziennik'!$P$4:$P$1200,"&gt;0")</f>
        <v/>
      </c>
      <c r="L36" s="90">
        <f>_xlfn.MAXIFS('Dziennik'!$P$4:$P$1200,'Dziennik'!$C$4:$C$1200,$A36)</f>
        <v/>
      </c>
      <c r="M36" s="90">
        <f>SUMIFS('Dziennik'!$Q$4:$Q$1200,'Dziennik'!$C$4:$C$1200,$A36)*24</f>
        <v/>
      </c>
      <c r="N36" s="92">
        <f>SUMIFS('Dziennik'!$W$4:$W$1200,'Dziennik'!$C$4:$C$1200,$A36)</f>
        <v/>
      </c>
      <c r="O36" s="93">
        <f>IF(AND(H35&gt;0,H36&gt;0),H36/H35-1,"")</f>
        <v/>
      </c>
      <c r="P36" s="94">
        <f>IF(AND(N36&gt;0,AVERAGE(N33:N36)&gt;0,COUNTIF(N33:N36,"&gt;0")=4),N36/AVERAGE(N33:N36),"")</f>
        <v/>
      </c>
      <c r="Q36" s="92">
        <f>COUNTIFS('Zmiany planu'!$C$4:$C$1000,"&gt;="&amp;A36,'Zmiany planu'!$C$4:$C$1000,"&lt;="&amp;B36)</f>
        <v/>
      </c>
      <c r="R36" s="95">
        <f>IFERROR(AVERAGEIFS('Dziennik'!$Y$4:$Y$1200,'Dziennik'!$C$4:$C$1200,$A36),"")</f>
        <v/>
      </c>
      <c r="S36" s="96">
        <f>IF(COUNTIFS('Dziennik'!$C$4:$C$1200,$A36,'Dziennik'!$AB$4:$AB$1200,"&gt;=0")=0,"",_xlfn.MAXIFS('Dziennik'!$AB$4:$AB$1200,'Dziennik'!$C$4:$C$1200,$A36))</f>
        <v/>
      </c>
      <c r="T36" s="92">
        <f>COUNTIFS('Dziennik'!$C$4:$C$1200,$A36,'Dziennik'!$AI$4:$AI$1200,"&lt;&gt;",'Dziennik'!$AJ$4:$AJ$1200,"")</f>
        <v/>
      </c>
      <c r="U36" s="97">
        <f>IF(AND(H36=0,F36=0),"",IF(N(S36)&gt;='Ustawienia'!$B$31,"⚠ ból  ","")&amp;IF(AND(ISNUMBER(O36),N(O36)&gt;'Ustawienia'!$B$30),"⚠ skok km  ","")&amp;IF(AND(ISNUMBER(P36),N(P36)&gt;'Ustawienia'!$B$32),"⚠ obciążenie  ","")&amp;IF(AND(ISNUMBER(I36),N(I36)&lt;0.7,B36&lt;TODAY()),"↓ realizacja &lt;70%  ","")&amp;IF(T36&gt;0,"? pytania  ",""))</f>
        <v/>
      </c>
      <c r="V36" s="89" t="n"/>
      <c r="W36" s="98" t="n"/>
    </row>
    <row r="37">
      <c r="A37" s="86" t="n">
        <v>46496</v>
      </c>
      <c r="B37" s="87">
        <f>A37+6</f>
        <v/>
      </c>
      <c r="C37" s="88">
        <f>WEEKNUM(A37,21)</f>
        <v/>
      </c>
      <c r="D37" s="89" t="n"/>
      <c r="E37" s="89" t="n"/>
      <c r="F37" s="90">
        <f>SUMIFS('Dziennik'!$M$4:$M$1200,'Dziennik'!$C$4:$C$1200,$A37)</f>
        <v/>
      </c>
      <c r="G37" s="90">
        <f>SUMIFS('Dziennik'!$I$4:$I$1200,'Dziennik'!$C$4:$C$1200,$A37)</f>
        <v/>
      </c>
      <c r="H37" s="90">
        <f>SUMIFS('Dziennik'!$P$4:$P$1200,'Dziennik'!$C$4:$C$1200,$A37)</f>
        <v/>
      </c>
      <c r="I37" s="91">
        <f>IF(F37&gt;0,H37/F37,"")</f>
        <v/>
      </c>
      <c r="J37" s="92">
        <f>COUNTIFS('Dziennik'!$C$4:$C$1200,$A37,'Dziennik'!$M$4:$M$1200,"&gt;0")</f>
        <v/>
      </c>
      <c r="K37" s="92">
        <f>COUNTIFS('Dziennik'!$C$4:$C$1200,$A37,'Dziennik'!$P$4:$P$1200,"&gt;0")</f>
        <v/>
      </c>
      <c r="L37" s="90">
        <f>_xlfn.MAXIFS('Dziennik'!$P$4:$P$1200,'Dziennik'!$C$4:$C$1200,$A37)</f>
        <v/>
      </c>
      <c r="M37" s="90">
        <f>SUMIFS('Dziennik'!$Q$4:$Q$1200,'Dziennik'!$C$4:$C$1200,$A37)*24</f>
        <v/>
      </c>
      <c r="N37" s="92">
        <f>SUMIFS('Dziennik'!$W$4:$W$1200,'Dziennik'!$C$4:$C$1200,$A37)</f>
        <v/>
      </c>
      <c r="O37" s="93">
        <f>IF(AND(H36&gt;0,H37&gt;0),H37/H36-1,"")</f>
        <v/>
      </c>
      <c r="P37" s="94">
        <f>IF(AND(N37&gt;0,AVERAGE(N34:N37)&gt;0,COUNTIF(N34:N37,"&gt;0")=4),N37/AVERAGE(N34:N37),"")</f>
        <v/>
      </c>
      <c r="Q37" s="92">
        <f>COUNTIFS('Zmiany planu'!$C$4:$C$1000,"&gt;="&amp;A37,'Zmiany planu'!$C$4:$C$1000,"&lt;="&amp;B37)</f>
        <v/>
      </c>
      <c r="R37" s="95">
        <f>IFERROR(AVERAGEIFS('Dziennik'!$Y$4:$Y$1200,'Dziennik'!$C$4:$C$1200,$A37),"")</f>
        <v/>
      </c>
      <c r="S37" s="96">
        <f>IF(COUNTIFS('Dziennik'!$C$4:$C$1200,$A37,'Dziennik'!$AB$4:$AB$1200,"&gt;=0")=0,"",_xlfn.MAXIFS('Dziennik'!$AB$4:$AB$1200,'Dziennik'!$C$4:$C$1200,$A37))</f>
        <v/>
      </c>
      <c r="T37" s="92">
        <f>COUNTIFS('Dziennik'!$C$4:$C$1200,$A37,'Dziennik'!$AI$4:$AI$1200,"&lt;&gt;",'Dziennik'!$AJ$4:$AJ$1200,"")</f>
        <v/>
      </c>
      <c r="U37" s="97">
        <f>IF(AND(H37=0,F37=0),"",IF(N(S37)&gt;='Ustawienia'!$B$31,"⚠ ból  ","")&amp;IF(AND(ISNUMBER(O37),N(O37)&gt;'Ustawienia'!$B$30),"⚠ skok km  ","")&amp;IF(AND(ISNUMBER(P37),N(P37)&gt;'Ustawienia'!$B$32),"⚠ obciążenie  ","")&amp;IF(AND(ISNUMBER(I37),N(I37)&lt;0.7,B37&lt;TODAY()),"↓ realizacja &lt;70%  ","")&amp;IF(T37&gt;0,"? pytania  ",""))</f>
        <v/>
      </c>
      <c r="V37" s="89" t="n"/>
      <c r="W37" s="98" t="n"/>
    </row>
    <row r="38">
      <c r="A38" s="86" t="n">
        <v>46503</v>
      </c>
      <c r="B38" s="87">
        <f>A38+6</f>
        <v/>
      </c>
      <c r="C38" s="88">
        <f>WEEKNUM(A38,21)</f>
        <v/>
      </c>
      <c r="D38" s="89" t="n"/>
      <c r="E38" s="89" t="n"/>
      <c r="F38" s="90">
        <f>SUMIFS('Dziennik'!$M$4:$M$1200,'Dziennik'!$C$4:$C$1200,$A38)</f>
        <v/>
      </c>
      <c r="G38" s="90">
        <f>SUMIFS('Dziennik'!$I$4:$I$1200,'Dziennik'!$C$4:$C$1200,$A38)</f>
        <v/>
      </c>
      <c r="H38" s="90">
        <f>SUMIFS('Dziennik'!$P$4:$P$1200,'Dziennik'!$C$4:$C$1200,$A38)</f>
        <v/>
      </c>
      <c r="I38" s="91">
        <f>IF(F38&gt;0,H38/F38,"")</f>
        <v/>
      </c>
      <c r="J38" s="92">
        <f>COUNTIFS('Dziennik'!$C$4:$C$1200,$A38,'Dziennik'!$M$4:$M$1200,"&gt;0")</f>
        <v/>
      </c>
      <c r="K38" s="92">
        <f>COUNTIFS('Dziennik'!$C$4:$C$1200,$A38,'Dziennik'!$P$4:$P$1200,"&gt;0")</f>
        <v/>
      </c>
      <c r="L38" s="90">
        <f>_xlfn.MAXIFS('Dziennik'!$P$4:$P$1200,'Dziennik'!$C$4:$C$1200,$A38)</f>
        <v/>
      </c>
      <c r="M38" s="90">
        <f>SUMIFS('Dziennik'!$Q$4:$Q$1200,'Dziennik'!$C$4:$C$1200,$A38)*24</f>
        <v/>
      </c>
      <c r="N38" s="92">
        <f>SUMIFS('Dziennik'!$W$4:$W$1200,'Dziennik'!$C$4:$C$1200,$A38)</f>
        <v/>
      </c>
      <c r="O38" s="93">
        <f>IF(AND(H37&gt;0,H38&gt;0),H38/H37-1,"")</f>
        <v/>
      </c>
      <c r="P38" s="94">
        <f>IF(AND(N38&gt;0,AVERAGE(N35:N38)&gt;0,COUNTIF(N35:N38,"&gt;0")=4),N38/AVERAGE(N35:N38),"")</f>
        <v/>
      </c>
      <c r="Q38" s="92">
        <f>COUNTIFS('Zmiany planu'!$C$4:$C$1000,"&gt;="&amp;A38,'Zmiany planu'!$C$4:$C$1000,"&lt;="&amp;B38)</f>
        <v/>
      </c>
      <c r="R38" s="95">
        <f>IFERROR(AVERAGEIFS('Dziennik'!$Y$4:$Y$1200,'Dziennik'!$C$4:$C$1200,$A38),"")</f>
        <v/>
      </c>
      <c r="S38" s="96">
        <f>IF(COUNTIFS('Dziennik'!$C$4:$C$1200,$A38,'Dziennik'!$AB$4:$AB$1200,"&gt;=0")=0,"",_xlfn.MAXIFS('Dziennik'!$AB$4:$AB$1200,'Dziennik'!$C$4:$C$1200,$A38))</f>
        <v/>
      </c>
      <c r="T38" s="92">
        <f>COUNTIFS('Dziennik'!$C$4:$C$1200,$A38,'Dziennik'!$AI$4:$AI$1200,"&lt;&gt;",'Dziennik'!$AJ$4:$AJ$1200,"")</f>
        <v/>
      </c>
      <c r="U38" s="97">
        <f>IF(AND(H38=0,F38=0),"",IF(N(S38)&gt;='Ustawienia'!$B$31,"⚠ ból  ","")&amp;IF(AND(ISNUMBER(O38),N(O38)&gt;'Ustawienia'!$B$30),"⚠ skok km  ","")&amp;IF(AND(ISNUMBER(P38),N(P38)&gt;'Ustawienia'!$B$32),"⚠ obciążenie  ","")&amp;IF(AND(ISNUMBER(I38),N(I38)&lt;0.7,B38&lt;TODAY()),"↓ realizacja &lt;70%  ","")&amp;IF(T38&gt;0,"? pytania  ",""))</f>
        <v/>
      </c>
      <c r="V38" s="89" t="n"/>
      <c r="W38" s="98" t="n"/>
    </row>
    <row r="39">
      <c r="A39" s="86" t="n">
        <v>46510</v>
      </c>
      <c r="B39" s="87">
        <f>A39+6</f>
        <v/>
      </c>
      <c r="C39" s="88">
        <f>WEEKNUM(A39,21)</f>
        <v/>
      </c>
      <c r="D39" s="89" t="n"/>
      <c r="E39" s="89" t="n"/>
      <c r="F39" s="90">
        <f>SUMIFS('Dziennik'!$M$4:$M$1200,'Dziennik'!$C$4:$C$1200,$A39)</f>
        <v/>
      </c>
      <c r="G39" s="90">
        <f>SUMIFS('Dziennik'!$I$4:$I$1200,'Dziennik'!$C$4:$C$1200,$A39)</f>
        <v/>
      </c>
      <c r="H39" s="90">
        <f>SUMIFS('Dziennik'!$P$4:$P$1200,'Dziennik'!$C$4:$C$1200,$A39)</f>
        <v/>
      </c>
      <c r="I39" s="91">
        <f>IF(F39&gt;0,H39/F39,"")</f>
        <v/>
      </c>
      <c r="J39" s="92">
        <f>COUNTIFS('Dziennik'!$C$4:$C$1200,$A39,'Dziennik'!$M$4:$M$1200,"&gt;0")</f>
        <v/>
      </c>
      <c r="K39" s="92">
        <f>COUNTIFS('Dziennik'!$C$4:$C$1200,$A39,'Dziennik'!$P$4:$P$1200,"&gt;0")</f>
        <v/>
      </c>
      <c r="L39" s="90">
        <f>_xlfn.MAXIFS('Dziennik'!$P$4:$P$1200,'Dziennik'!$C$4:$C$1200,$A39)</f>
        <v/>
      </c>
      <c r="M39" s="90">
        <f>SUMIFS('Dziennik'!$Q$4:$Q$1200,'Dziennik'!$C$4:$C$1200,$A39)*24</f>
        <v/>
      </c>
      <c r="N39" s="92">
        <f>SUMIFS('Dziennik'!$W$4:$W$1200,'Dziennik'!$C$4:$C$1200,$A39)</f>
        <v/>
      </c>
      <c r="O39" s="93">
        <f>IF(AND(H38&gt;0,H39&gt;0),H39/H38-1,"")</f>
        <v/>
      </c>
      <c r="P39" s="94">
        <f>IF(AND(N39&gt;0,AVERAGE(N36:N39)&gt;0,COUNTIF(N36:N39,"&gt;0")=4),N39/AVERAGE(N36:N39),"")</f>
        <v/>
      </c>
      <c r="Q39" s="92">
        <f>COUNTIFS('Zmiany planu'!$C$4:$C$1000,"&gt;="&amp;A39,'Zmiany planu'!$C$4:$C$1000,"&lt;="&amp;B39)</f>
        <v/>
      </c>
      <c r="R39" s="95">
        <f>IFERROR(AVERAGEIFS('Dziennik'!$Y$4:$Y$1200,'Dziennik'!$C$4:$C$1200,$A39),"")</f>
        <v/>
      </c>
      <c r="S39" s="96">
        <f>IF(COUNTIFS('Dziennik'!$C$4:$C$1200,$A39,'Dziennik'!$AB$4:$AB$1200,"&gt;=0")=0,"",_xlfn.MAXIFS('Dziennik'!$AB$4:$AB$1200,'Dziennik'!$C$4:$C$1200,$A39))</f>
        <v/>
      </c>
      <c r="T39" s="92">
        <f>COUNTIFS('Dziennik'!$C$4:$C$1200,$A39,'Dziennik'!$AI$4:$AI$1200,"&lt;&gt;",'Dziennik'!$AJ$4:$AJ$1200,"")</f>
        <v/>
      </c>
      <c r="U39" s="97">
        <f>IF(AND(H39=0,F39=0),"",IF(N(S39)&gt;='Ustawienia'!$B$31,"⚠ ból  ","")&amp;IF(AND(ISNUMBER(O39),N(O39)&gt;'Ustawienia'!$B$30),"⚠ skok km  ","")&amp;IF(AND(ISNUMBER(P39),N(P39)&gt;'Ustawienia'!$B$32),"⚠ obciążenie  ","")&amp;IF(AND(ISNUMBER(I39),N(I39)&lt;0.7,B39&lt;TODAY()),"↓ realizacja &lt;70%  ","")&amp;IF(T39&gt;0,"? pytania  ",""))</f>
        <v/>
      </c>
      <c r="V39" s="89" t="n"/>
      <c r="W39" s="98" t="n"/>
    </row>
    <row r="40">
      <c r="A40" s="86" t="n">
        <v>46517</v>
      </c>
      <c r="B40" s="87">
        <f>A40+6</f>
        <v/>
      </c>
      <c r="C40" s="88">
        <f>WEEKNUM(A40,21)</f>
        <v/>
      </c>
      <c r="D40" s="89" t="n"/>
      <c r="E40" s="89" t="n"/>
      <c r="F40" s="90">
        <f>SUMIFS('Dziennik'!$M$4:$M$1200,'Dziennik'!$C$4:$C$1200,$A40)</f>
        <v/>
      </c>
      <c r="G40" s="90">
        <f>SUMIFS('Dziennik'!$I$4:$I$1200,'Dziennik'!$C$4:$C$1200,$A40)</f>
        <v/>
      </c>
      <c r="H40" s="90">
        <f>SUMIFS('Dziennik'!$P$4:$P$1200,'Dziennik'!$C$4:$C$1200,$A40)</f>
        <v/>
      </c>
      <c r="I40" s="91">
        <f>IF(F40&gt;0,H40/F40,"")</f>
        <v/>
      </c>
      <c r="J40" s="92">
        <f>COUNTIFS('Dziennik'!$C$4:$C$1200,$A40,'Dziennik'!$M$4:$M$1200,"&gt;0")</f>
        <v/>
      </c>
      <c r="K40" s="92">
        <f>COUNTIFS('Dziennik'!$C$4:$C$1200,$A40,'Dziennik'!$P$4:$P$1200,"&gt;0")</f>
        <v/>
      </c>
      <c r="L40" s="90">
        <f>_xlfn.MAXIFS('Dziennik'!$P$4:$P$1200,'Dziennik'!$C$4:$C$1200,$A40)</f>
        <v/>
      </c>
      <c r="M40" s="90">
        <f>SUMIFS('Dziennik'!$Q$4:$Q$1200,'Dziennik'!$C$4:$C$1200,$A40)*24</f>
        <v/>
      </c>
      <c r="N40" s="92">
        <f>SUMIFS('Dziennik'!$W$4:$W$1200,'Dziennik'!$C$4:$C$1200,$A40)</f>
        <v/>
      </c>
      <c r="O40" s="93">
        <f>IF(AND(H39&gt;0,H40&gt;0),H40/H39-1,"")</f>
        <v/>
      </c>
      <c r="P40" s="94">
        <f>IF(AND(N40&gt;0,AVERAGE(N37:N40)&gt;0,COUNTIF(N37:N40,"&gt;0")=4),N40/AVERAGE(N37:N40),"")</f>
        <v/>
      </c>
      <c r="Q40" s="92">
        <f>COUNTIFS('Zmiany planu'!$C$4:$C$1000,"&gt;="&amp;A40,'Zmiany planu'!$C$4:$C$1000,"&lt;="&amp;B40)</f>
        <v/>
      </c>
      <c r="R40" s="95">
        <f>IFERROR(AVERAGEIFS('Dziennik'!$Y$4:$Y$1200,'Dziennik'!$C$4:$C$1200,$A40),"")</f>
        <v/>
      </c>
      <c r="S40" s="96">
        <f>IF(COUNTIFS('Dziennik'!$C$4:$C$1200,$A40,'Dziennik'!$AB$4:$AB$1200,"&gt;=0")=0,"",_xlfn.MAXIFS('Dziennik'!$AB$4:$AB$1200,'Dziennik'!$C$4:$C$1200,$A40))</f>
        <v/>
      </c>
      <c r="T40" s="92">
        <f>COUNTIFS('Dziennik'!$C$4:$C$1200,$A40,'Dziennik'!$AI$4:$AI$1200,"&lt;&gt;",'Dziennik'!$AJ$4:$AJ$1200,"")</f>
        <v/>
      </c>
      <c r="U40" s="97">
        <f>IF(AND(H40=0,F40=0),"",IF(N(S40)&gt;='Ustawienia'!$B$31,"⚠ ból  ","")&amp;IF(AND(ISNUMBER(O40),N(O40)&gt;'Ustawienia'!$B$30),"⚠ skok km  ","")&amp;IF(AND(ISNUMBER(P40),N(P40)&gt;'Ustawienia'!$B$32),"⚠ obciążenie  ","")&amp;IF(AND(ISNUMBER(I40),N(I40)&lt;0.7,B40&lt;TODAY()),"↓ realizacja &lt;70%  ","")&amp;IF(T40&gt;0,"? pytania  ",""))</f>
        <v/>
      </c>
      <c r="V40" s="89" t="n"/>
      <c r="W40" s="98" t="n"/>
    </row>
    <row r="41">
      <c r="A41" s="86" t="n">
        <v>46524</v>
      </c>
      <c r="B41" s="87">
        <f>A41+6</f>
        <v/>
      </c>
      <c r="C41" s="88">
        <f>WEEKNUM(A41,21)</f>
        <v/>
      </c>
      <c r="D41" s="89" t="n"/>
      <c r="E41" s="89" t="n"/>
      <c r="F41" s="90">
        <f>SUMIFS('Dziennik'!$M$4:$M$1200,'Dziennik'!$C$4:$C$1200,$A41)</f>
        <v/>
      </c>
      <c r="G41" s="90">
        <f>SUMIFS('Dziennik'!$I$4:$I$1200,'Dziennik'!$C$4:$C$1200,$A41)</f>
        <v/>
      </c>
      <c r="H41" s="90">
        <f>SUMIFS('Dziennik'!$P$4:$P$1200,'Dziennik'!$C$4:$C$1200,$A41)</f>
        <v/>
      </c>
      <c r="I41" s="91">
        <f>IF(F41&gt;0,H41/F41,"")</f>
        <v/>
      </c>
      <c r="J41" s="92">
        <f>COUNTIFS('Dziennik'!$C$4:$C$1200,$A41,'Dziennik'!$M$4:$M$1200,"&gt;0")</f>
        <v/>
      </c>
      <c r="K41" s="92">
        <f>COUNTIFS('Dziennik'!$C$4:$C$1200,$A41,'Dziennik'!$P$4:$P$1200,"&gt;0")</f>
        <v/>
      </c>
      <c r="L41" s="90">
        <f>_xlfn.MAXIFS('Dziennik'!$P$4:$P$1200,'Dziennik'!$C$4:$C$1200,$A41)</f>
        <v/>
      </c>
      <c r="M41" s="90">
        <f>SUMIFS('Dziennik'!$Q$4:$Q$1200,'Dziennik'!$C$4:$C$1200,$A41)*24</f>
        <v/>
      </c>
      <c r="N41" s="92">
        <f>SUMIFS('Dziennik'!$W$4:$W$1200,'Dziennik'!$C$4:$C$1200,$A41)</f>
        <v/>
      </c>
      <c r="O41" s="93">
        <f>IF(AND(H40&gt;0,H41&gt;0),H41/H40-1,"")</f>
        <v/>
      </c>
      <c r="P41" s="94">
        <f>IF(AND(N41&gt;0,AVERAGE(N38:N41)&gt;0,COUNTIF(N38:N41,"&gt;0")=4),N41/AVERAGE(N38:N41),"")</f>
        <v/>
      </c>
      <c r="Q41" s="92">
        <f>COUNTIFS('Zmiany planu'!$C$4:$C$1000,"&gt;="&amp;A41,'Zmiany planu'!$C$4:$C$1000,"&lt;="&amp;B41)</f>
        <v/>
      </c>
      <c r="R41" s="95">
        <f>IFERROR(AVERAGEIFS('Dziennik'!$Y$4:$Y$1200,'Dziennik'!$C$4:$C$1200,$A41),"")</f>
        <v/>
      </c>
      <c r="S41" s="96">
        <f>IF(COUNTIFS('Dziennik'!$C$4:$C$1200,$A41,'Dziennik'!$AB$4:$AB$1200,"&gt;=0")=0,"",_xlfn.MAXIFS('Dziennik'!$AB$4:$AB$1200,'Dziennik'!$C$4:$C$1200,$A41))</f>
        <v/>
      </c>
      <c r="T41" s="92">
        <f>COUNTIFS('Dziennik'!$C$4:$C$1200,$A41,'Dziennik'!$AI$4:$AI$1200,"&lt;&gt;",'Dziennik'!$AJ$4:$AJ$1200,"")</f>
        <v/>
      </c>
      <c r="U41" s="97">
        <f>IF(AND(H41=0,F41=0),"",IF(N(S41)&gt;='Ustawienia'!$B$31,"⚠ ból  ","")&amp;IF(AND(ISNUMBER(O41),N(O41)&gt;'Ustawienia'!$B$30),"⚠ skok km  ","")&amp;IF(AND(ISNUMBER(P41),N(P41)&gt;'Ustawienia'!$B$32),"⚠ obciążenie  ","")&amp;IF(AND(ISNUMBER(I41),N(I41)&lt;0.7,B41&lt;TODAY()),"↓ realizacja &lt;70%  ","")&amp;IF(T41&gt;0,"? pytania  ",""))</f>
        <v/>
      </c>
      <c r="V41" s="89" t="n"/>
      <c r="W41" s="98" t="n"/>
    </row>
    <row r="42">
      <c r="A42" s="86" t="n">
        <v>46531</v>
      </c>
      <c r="B42" s="87">
        <f>A42+6</f>
        <v/>
      </c>
      <c r="C42" s="88">
        <f>WEEKNUM(A42,21)</f>
        <v/>
      </c>
      <c r="D42" s="89" t="n"/>
      <c r="E42" s="89" t="n"/>
      <c r="F42" s="90">
        <f>SUMIFS('Dziennik'!$M$4:$M$1200,'Dziennik'!$C$4:$C$1200,$A42)</f>
        <v/>
      </c>
      <c r="G42" s="90">
        <f>SUMIFS('Dziennik'!$I$4:$I$1200,'Dziennik'!$C$4:$C$1200,$A42)</f>
        <v/>
      </c>
      <c r="H42" s="90">
        <f>SUMIFS('Dziennik'!$P$4:$P$1200,'Dziennik'!$C$4:$C$1200,$A42)</f>
        <v/>
      </c>
      <c r="I42" s="91">
        <f>IF(F42&gt;0,H42/F42,"")</f>
        <v/>
      </c>
      <c r="J42" s="92">
        <f>COUNTIFS('Dziennik'!$C$4:$C$1200,$A42,'Dziennik'!$M$4:$M$1200,"&gt;0")</f>
        <v/>
      </c>
      <c r="K42" s="92">
        <f>COUNTIFS('Dziennik'!$C$4:$C$1200,$A42,'Dziennik'!$P$4:$P$1200,"&gt;0")</f>
        <v/>
      </c>
      <c r="L42" s="90">
        <f>_xlfn.MAXIFS('Dziennik'!$P$4:$P$1200,'Dziennik'!$C$4:$C$1200,$A42)</f>
        <v/>
      </c>
      <c r="M42" s="90">
        <f>SUMIFS('Dziennik'!$Q$4:$Q$1200,'Dziennik'!$C$4:$C$1200,$A42)*24</f>
        <v/>
      </c>
      <c r="N42" s="92">
        <f>SUMIFS('Dziennik'!$W$4:$W$1200,'Dziennik'!$C$4:$C$1200,$A42)</f>
        <v/>
      </c>
      <c r="O42" s="93">
        <f>IF(AND(H41&gt;0,H42&gt;0),H42/H41-1,"")</f>
        <v/>
      </c>
      <c r="P42" s="94">
        <f>IF(AND(N42&gt;0,AVERAGE(N39:N42)&gt;0,COUNTIF(N39:N42,"&gt;0")=4),N42/AVERAGE(N39:N42),"")</f>
        <v/>
      </c>
      <c r="Q42" s="92">
        <f>COUNTIFS('Zmiany planu'!$C$4:$C$1000,"&gt;="&amp;A42,'Zmiany planu'!$C$4:$C$1000,"&lt;="&amp;B42)</f>
        <v/>
      </c>
      <c r="R42" s="95">
        <f>IFERROR(AVERAGEIFS('Dziennik'!$Y$4:$Y$1200,'Dziennik'!$C$4:$C$1200,$A42),"")</f>
        <v/>
      </c>
      <c r="S42" s="96">
        <f>IF(COUNTIFS('Dziennik'!$C$4:$C$1200,$A42,'Dziennik'!$AB$4:$AB$1200,"&gt;=0")=0,"",_xlfn.MAXIFS('Dziennik'!$AB$4:$AB$1200,'Dziennik'!$C$4:$C$1200,$A42))</f>
        <v/>
      </c>
      <c r="T42" s="92">
        <f>COUNTIFS('Dziennik'!$C$4:$C$1200,$A42,'Dziennik'!$AI$4:$AI$1200,"&lt;&gt;",'Dziennik'!$AJ$4:$AJ$1200,"")</f>
        <v/>
      </c>
      <c r="U42" s="97">
        <f>IF(AND(H42=0,F42=0),"",IF(N(S42)&gt;='Ustawienia'!$B$31,"⚠ ból  ","")&amp;IF(AND(ISNUMBER(O42),N(O42)&gt;'Ustawienia'!$B$30),"⚠ skok km  ","")&amp;IF(AND(ISNUMBER(P42),N(P42)&gt;'Ustawienia'!$B$32),"⚠ obciążenie  ","")&amp;IF(AND(ISNUMBER(I42),N(I42)&lt;0.7,B42&lt;TODAY()),"↓ realizacja &lt;70%  ","")&amp;IF(T42&gt;0,"? pytania  ",""))</f>
        <v/>
      </c>
      <c r="V42" s="89" t="n"/>
      <c r="W42" s="98" t="n"/>
    </row>
    <row r="43">
      <c r="A43" s="86" t="n">
        <v>46538</v>
      </c>
      <c r="B43" s="87">
        <f>A43+6</f>
        <v/>
      </c>
      <c r="C43" s="88">
        <f>WEEKNUM(A43,21)</f>
        <v/>
      </c>
      <c r="D43" s="89" t="n"/>
      <c r="E43" s="89" t="n"/>
      <c r="F43" s="90">
        <f>SUMIFS('Dziennik'!$M$4:$M$1200,'Dziennik'!$C$4:$C$1200,$A43)</f>
        <v/>
      </c>
      <c r="G43" s="90">
        <f>SUMIFS('Dziennik'!$I$4:$I$1200,'Dziennik'!$C$4:$C$1200,$A43)</f>
        <v/>
      </c>
      <c r="H43" s="90">
        <f>SUMIFS('Dziennik'!$P$4:$P$1200,'Dziennik'!$C$4:$C$1200,$A43)</f>
        <v/>
      </c>
      <c r="I43" s="91">
        <f>IF(F43&gt;0,H43/F43,"")</f>
        <v/>
      </c>
      <c r="J43" s="92">
        <f>COUNTIFS('Dziennik'!$C$4:$C$1200,$A43,'Dziennik'!$M$4:$M$1200,"&gt;0")</f>
        <v/>
      </c>
      <c r="K43" s="92">
        <f>COUNTIFS('Dziennik'!$C$4:$C$1200,$A43,'Dziennik'!$P$4:$P$1200,"&gt;0")</f>
        <v/>
      </c>
      <c r="L43" s="90">
        <f>_xlfn.MAXIFS('Dziennik'!$P$4:$P$1200,'Dziennik'!$C$4:$C$1200,$A43)</f>
        <v/>
      </c>
      <c r="M43" s="90">
        <f>SUMIFS('Dziennik'!$Q$4:$Q$1200,'Dziennik'!$C$4:$C$1200,$A43)*24</f>
        <v/>
      </c>
      <c r="N43" s="92">
        <f>SUMIFS('Dziennik'!$W$4:$W$1200,'Dziennik'!$C$4:$C$1200,$A43)</f>
        <v/>
      </c>
      <c r="O43" s="93">
        <f>IF(AND(H42&gt;0,H43&gt;0),H43/H42-1,"")</f>
        <v/>
      </c>
      <c r="P43" s="94">
        <f>IF(AND(N43&gt;0,AVERAGE(N40:N43)&gt;0,COUNTIF(N40:N43,"&gt;0")=4),N43/AVERAGE(N40:N43),"")</f>
        <v/>
      </c>
      <c r="Q43" s="92">
        <f>COUNTIFS('Zmiany planu'!$C$4:$C$1000,"&gt;="&amp;A43,'Zmiany planu'!$C$4:$C$1000,"&lt;="&amp;B43)</f>
        <v/>
      </c>
      <c r="R43" s="95">
        <f>IFERROR(AVERAGEIFS('Dziennik'!$Y$4:$Y$1200,'Dziennik'!$C$4:$C$1200,$A43),"")</f>
        <v/>
      </c>
      <c r="S43" s="96">
        <f>IF(COUNTIFS('Dziennik'!$C$4:$C$1200,$A43,'Dziennik'!$AB$4:$AB$1200,"&gt;=0")=0,"",_xlfn.MAXIFS('Dziennik'!$AB$4:$AB$1200,'Dziennik'!$C$4:$C$1200,$A43))</f>
        <v/>
      </c>
      <c r="T43" s="92">
        <f>COUNTIFS('Dziennik'!$C$4:$C$1200,$A43,'Dziennik'!$AI$4:$AI$1200,"&lt;&gt;",'Dziennik'!$AJ$4:$AJ$1200,"")</f>
        <v/>
      </c>
      <c r="U43" s="97">
        <f>IF(AND(H43=0,F43=0),"",IF(N(S43)&gt;='Ustawienia'!$B$31,"⚠ ból  ","")&amp;IF(AND(ISNUMBER(O43),N(O43)&gt;'Ustawienia'!$B$30),"⚠ skok km  ","")&amp;IF(AND(ISNUMBER(P43),N(P43)&gt;'Ustawienia'!$B$32),"⚠ obciążenie  ","")&amp;IF(AND(ISNUMBER(I43),N(I43)&lt;0.7,B43&lt;TODAY()),"↓ realizacja &lt;70%  ","")&amp;IF(T43&gt;0,"? pytania  ",""))</f>
        <v/>
      </c>
      <c r="V43" s="89" t="n"/>
      <c r="W43" s="98" t="n"/>
    </row>
    <row r="44">
      <c r="A44" s="86" t="n">
        <v>46545</v>
      </c>
      <c r="B44" s="87">
        <f>A44+6</f>
        <v/>
      </c>
      <c r="C44" s="88">
        <f>WEEKNUM(A44,21)</f>
        <v/>
      </c>
      <c r="D44" s="89" t="n"/>
      <c r="E44" s="89" t="n"/>
      <c r="F44" s="90">
        <f>SUMIFS('Dziennik'!$M$4:$M$1200,'Dziennik'!$C$4:$C$1200,$A44)</f>
        <v/>
      </c>
      <c r="G44" s="90">
        <f>SUMIFS('Dziennik'!$I$4:$I$1200,'Dziennik'!$C$4:$C$1200,$A44)</f>
        <v/>
      </c>
      <c r="H44" s="90">
        <f>SUMIFS('Dziennik'!$P$4:$P$1200,'Dziennik'!$C$4:$C$1200,$A44)</f>
        <v/>
      </c>
      <c r="I44" s="91">
        <f>IF(F44&gt;0,H44/F44,"")</f>
        <v/>
      </c>
      <c r="J44" s="92">
        <f>COUNTIFS('Dziennik'!$C$4:$C$1200,$A44,'Dziennik'!$M$4:$M$1200,"&gt;0")</f>
        <v/>
      </c>
      <c r="K44" s="92">
        <f>COUNTIFS('Dziennik'!$C$4:$C$1200,$A44,'Dziennik'!$P$4:$P$1200,"&gt;0")</f>
        <v/>
      </c>
      <c r="L44" s="90">
        <f>_xlfn.MAXIFS('Dziennik'!$P$4:$P$1200,'Dziennik'!$C$4:$C$1200,$A44)</f>
        <v/>
      </c>
      <c r="M44" s="90">
        <f>SUMIFS('Dziennik'!$Q$4:$Q$1200,'Dziennik'!$C$4:$C$1200,$A44)*24</f>
        <v/>
      </c>
      <c r="N44" s="92">
        <f>SUMIFS('Dziennik'!$W$4:$W$1200,'Dziennik'!$C$4:$C$1200,$A44)</f>
        <v/>
      </c>
      <c r="O44" s="93">
        <f>IF(AND(H43&gt;0,H44&gt;0),H44/H43-1,"")</f>
        <v/>
      </c>
      <c r="P44" s="94">
        <f>IF(AND(N44&gt;0,AVERAGE(N41:N44)&gt;0,COUNTIF(N41:N44,"&gt;0")=4),N44/AVERAGE(N41:N44),"")</f>
        <v/>
      </c>
      <c r="Q44" s="92">
        <f>COUNTIFS('Zmiany planu'!$C$4:$C$1000,"&gt;="&amp;A44,'Zmiany planu'!$C$4:$C$1000,"&lt;="&amp;B44)</f>
        <v/>
      </c>
      <c r="R44" s="95">
        <f>IFERROR(AVERAGEIFS('Dziennik'!$Y$4:$Y$1200,'Dziennik'!$C$4:$C$1200,$A44),"")</f>
        <v/>
      </c>
      <c r="S44" s="96">
        <f>IF(COUNTIFS('Dziennik'!$C$4:$C$1200,$A44,'Dziennik'!$AB$4:$AB$1200,"&gt;=0")=0,"",_xlfn.MAXIFS('Dziennik'!$AB$4:$AB$1200,'Dziennik'!$C$4:$C$1200,$A44))</f>
        <v/>
      </c>
      <c r="T44" s="92">
        <f>COUNTIFS('Dziennik'!$C$4:$C$1200,$A44,'Dziennik'!$AI$4:$AI$1200,"&lt;&gt;",'Dziennik'!$AJ$4:$AJ$1200,"")</f>
        <v/>
      </c>
      <c r="U44" s="97">
        <f>IF(AND(H44=0,F44=0),"",IF(N(S44)&gt;='Ustawienia'!$B$31,"⚠ ból  ","")&amp;IF(AND(ISNUMBER(O44),N(O44)&gt;'Ustawienia'!$B$30),"⚠ skok km  ","")&amp;IF(AND(ISNUMBER(P44),N(P44)&gt;'Ustawienia'!$B$32),"⚠ obciążenie  ","")&amp;IF(AND(ISNUMBER(I44),N(I44)&lt;0.7,B44&lt;TODAY()),"↓ realizacja &lt;70%  ","")&amp;IF(T44&gt;0,"? pytania  ",""))</f>
        <v/>
      </c>
      <c r="V44" s="89" t="n"/>
      <c r="W44" s="98" t="n"/>
    </row>
    <row r="45">
      <c r="A45" s="86" t="n">
        <v>46552</v>
      </c>
      <c r="B45" s="87">
        <f>A45+6</f>
        <v/>
      </c>
      <c r="C45" s="88">
        <f>WEEKNUM(A45,21)</f>
        <v/>
      </c>
      <c r="D45" s="89" t="n"/>
      <c r="E45" s="89" t="n"/>
      <c r="F45" s="90">
        <f>SUMIFS('Dziennik'!$M$4:$M$1200,'Dziennik'!$C$4:$C$1200,$A45)</f>
        <v/>
      </c>
      <c r="G45" s="90">
        <f>SUMIFS('Dziennik'!$I$4:$I$1200,'Dziennik'!$C$4:$C$1200,$A45)</f>
        <v/>
      </c>
      <c r="H45" s="90">
        <f>SUMIFS('Dziennik'!$P$4:$P$1200,'Dziennik'!$C$4:$C$1200,$A45)</f>
        <v/>
      </c>
      <c r="I45" s="91">
        <f>IF(F45&gt;0,H45/F45,"")</f>
        <v/>
      </c>
      <c r="J45" s="92">
        <f>COUNTIFS('Dziennik'!$C$4:$C$1200,$A45,'Dziennik'!$M$4:$M$1200,"&gt;0")</f>
        <v/>
      </c>
      <c r="K45" s="92">
        <f>COUNTIFS('Dziennik'!$C$4:$C$1200,$A45,'Dziennik'!$P$4:$P$1200,"&gt;0")</f>
        <v/>
      </c>
      <c r="L45" s="90">
        <f>_xlfn.MAXIFS('Dziennik'!$P$4:$P$1200,'Dziennik'!$C$4:$C$1200,$A45)</f>
        <v/>
      </c>
      <c r="M45" s="90">
        <f>SUMIFS('Dziennik'!$Q$4:$Q$1200,'Dziennik'!$C$4:$C$1200,$A45)*24</f>
        <v/>
      </c>
      <c r="N45" s="92">
        <f>SUMIFS('Dziennik'!$W$4:$W$1200,'Dziennik'!$C$4:$C$1200,$A45)</f>
        <v/>
      </c>
      <c r="O45" s="93">
        <f>IF(AND(H44&gt;0,H45&gt;0),H45/H44-1,"")</f>
        <v/>
      </c>
      <c r="P45" s="94">
        <f>IF(AND(N45&gt;0,AVERAGE(N42:N45)&gt;0,COUNTIF(N42:N45,"&gt;0")=4),N45/AVERAGE(N42:N45),"")</f>
        <v/>
      </c>
      <c r="Q45" s="92">
        <f>COUNTIFS('Zmiany planu'!$C$4:$C$1000,"&gt;="&amp;A45,'Zmiany planu'!$C$4:$C$1000,"&lt;="&amp;B45)</f>
        <v/>
      </c>
      <c r="R45" s="95">
        <f>IFERROR(AVERAGEIFS('Dziennik'!$Y$4:$Y$1200,'Dziennik'!$C$4:$C$1200,$A45),"")</f>
        <v/>
      </c>
      <c r="S45" s="96">
        <f>IF(COUNTIFS('Dziennik'!$C$4:$C$1200,$A45,'Dziennik'!$AB$4:$AB$1200,"&gt;=0")=0,"",_xlfn.MAXIFS('Dziennik'!$AB$4:$AB$1200,'Dziennik'!$C$4:$C$1200,$A45))</f>
        <v/>
      </c>
      <c r="T45" s="92">
        <f>COUNTIFS('Dziennik'!$C$4:$C$1200,$A45,'Dziennik'!$AI$4:$AI$1200,"&lt;&gt;",'Dziennik'!$AJ$4:$AJ$1200,"")</f>
        <v/>
      </c>
      <c r="U45" s="97">
        <f>IF(AND(H45=0,F45=0),"",IF(N(S45)&gt;='Ustawienia'!$B$31,"⚠ ból  ","")&amp;IF(AND(ISNUMBER(O45),N(O45)&gt;'Ustawienia'!$B$30),"⚠ skok km  ","")&amp;IF(AND(ISNUMBER(P45),N(P45)&gt;'Ustawienia'!$B$32),"⚠ obciążenie  ","")&amp;IF(AND(ISNUMBER(I45),N(I45)&lt;0.7,B45&lt;TODAY()),"↓ realizacja &lt;70%  ","")&amp;IF(T45&gt;0,"? pytania  ",""))</f>
        <v/>
      </c>
      <c r="V45" s="89" t="n"/>
      <c r="W45" s="98" t="n"/>
    </row>
    <row r="46">
      <c r="A46" s="86" t="n">
        <v>46559</v>
      </c>
      <c r="B46" s="87">
        <f>A46+6</f>
        <v/>
      </c>
      <c r="C46" s="88">
        <f>WEEKNUM(A46,21)</f>
        <v/>
      </c>
      <c r="D46" s="89" t="n"/>
      <c r="E46" s="89" t="n"/>
      <c r="F46" s="90">
        <f>SUMIFS('Dziennik'!$M$4:$M$1200,'Dziennik'!$C$4:$C$1200,$A46)</f>
        <v/>
      </c>
      <c r="G46" s="90">
        <f>SUMIFS('Dziennik'!$I$4:$I$1200,'Dziennik'!$C$4:$C$1200,$A46)</f>
        <v/>
      </c>
      <c r="H46" s="90">
        <f>SUMIFS('Dziennik'!$P$4:$P$1200,'Dziennik'!$C$4:$C$1200,$A46)</f>
        <v/>
      </c>
      <c r="I46" s="91">
        <f>IF(F46&gt;0,H46/F46,"")</f>
        <v/>
      </c>
      <c r="J46" s="92">
        <f>COUNTIFS('Dziennik'!$C$4:$C$1200,$A46,'Dziennik'!$M$4:$M$1200,"&gt;0")</f>
        <v/>
      </c>
      <c r="K46" s="92">
        <f>COUNTIFS('Dziennik'!$C$4:$C$1200,$A46,'Dziennik'!$P$4:$P$1200,"&gt;0")</f>
        <v/>
      </c>
      <c r="L46" s="90">
        <f>_xlfn.MAXIFS('Dziennik'!$P$4:$P$1200,'Dziennik'!$C$4:$C$1200,$A46)</f>
        <v/>
      </c>
      <c r="M46" s="90">
        <f>SUMIFS('Dziennik'!$Q$4:$Q$1200,'Dziennik'!$C$4:$C$1200,$A46)*24</f>
        <v/>
      </c>
      <c r="N46" s="92">
        <f>SUMIFS('Dziennik'!$W$4:$W$1200,'Dziennik'!$C$4:$C$1200,$A46)</f>
        <v/>
      </c>
      <c r="O46" s="93">
        <f>IF(AND(H45&gt;0,H46&gt;0),H46/H45-1,"")</f>
        <v/>
      </c>
      <c r="P46" s="94">
        <f>IF(AND(N46&gt;0,AVERAGE(N43:N46)&gt;0,COUNTIF(N43:N46,"&gt;0")=4),N46/AVERAGE(N43:N46),"")</f>
        <v/>
      </c>
      <c r="Q46" s="92">
        <f>COUNTIFS('Zmiany planu'!$C$4:$C$1000,"&gt;="&amp;A46,'Zmiany planu'!$C$4:$C$1000,"&lt;="&amp;B46)</f>
        <v/>
      </c>
      <c r="R46" s="95">
        <f>IFERROR(AVERAGEIFS('Dziennik'!$Y$4:$Y$1200,'Dziennik'!$C$4:$C$1200,$A46),"")</f>
        <v/>
      </c>
      <c r="S46" s="96">
        <f>IF(COUNTIFS('Dziennik'!$C$4:$C$1200,$A46,'Dziennik'!$AB$4:$AB$1200,"&gt;=0")=0,"",_xlfn.MAXIFS('Dziennik'!$AB$4:$AB$1200,'Dziennik'!$C$4:$C$1200,$A46))</f>
        <v/>
      </c>
      <c r="T46" s="92">
        <f>COUNTIFS('Dziennik'!$C$4:$C$1200,$A46,'Dziennik'!$AI$4:$AI$1200,"&lt;&gt;",'Dziennik'!$AJ$4:$AJ$1200,"")</f>
        <v/>
      </c>
      <c r="U46" s="97">
        <f>IF(AND(H46=0,F46=0),"",IF(N(S46)&gt;='Ustawienia'!$B$31,"⚠ ból  ","")&amp;IF(AND(ISNUMBER(O46),N(O46)&gt;'Ustawienia'!$B$30),"⚠ skok km  ","")&amp;IF(AND(ISNUMBER(P46),N(P46)&gt;'Ustawienia'!$B$32),"⚠ obciążenie  ","")&amp;IF(AND(ISNUMBER(I46),N(I46)&lt;0.7,B46&lt;TODAY()),"↓ realizacja &lt;70%  ","")&amp;IF(T46&gt;0,"? pytania  ",""))</f>
        <v/>
      </c>
      <c r="V46" s="89" t="n"/>
      <c r="W46" s="98" t="n"/>
    </row>
    <row r="47">
      <c r="A47" s="86" t="n">
        <v>46566</v>
      </c>
      <c r="B47" s="87">
        <f>A47+6</f>
        <v/>
      </c>
      <c r="C47" s="88">
        <f>WEEKNUM(A47,21)</f>
        <v/>
      </c>
      <c r="D47" s="89" t="n"/>
      <c r="E47" s="89" t="n"/>
      <c r="F47" s="90">
        <f>SUMIFS('Dziennik'!$M$4:$M$1200,'Dziennik'!$C$4:$C$1200,$A47)</f>
        <v/>
      </c>
      <c r="G47" s="90">
        <f>SUMIFS('Dziennik'!$I$4:$I$1200,'Dziennik'!$C$4:$C$1200,$A47)</f>
        <v/>
      </c>
      <c r="H47" s="90">
        <f>SUMIFS('Dziennik'!$P$4:$P$1200,'Dziennik'!$C$4:$C$1200,$A47)</f>
        <v/>
      </c>
      <c r="I47" s="91">
        <f>IF(F47&gt;0,H47/F47,"")</f>
        <v/>
      </c>
      <c r="J47" s="92">
        <f>COUNTIFS('Dziennik'!$C$4:$C$1200,$A47,'Dziennik'!$M$4:$M$1200,"&gt;0")</f>
        <v/>
      </c>
      <c r="K47" s="92">
        <f>COUNTIFS('Dziennik'!$C$4:$C$1200,$A47,'Dziennik'!$P$4:$P$1200,"&gt;0")</f>
        <v/>
      </c>
      <c r="L47" s="90">
        <f>_xlfn.MAXIFS('Dziennik'!$P$4:$P$1200,'Dziennik'!$C$4:$C$1200,$A47)</f>
        <v/>
      </c>
      <c r="M47" s="90">
        <f>SUMIFS('Dziennik'!$Q$4:$Q$1200,'Dziennik'!$C$4:$C$1200,$A47)*24</f>
        <v/>
      </c>
      <c r="N47" s="92">
        <f>SUMIFS('Dziennik'!$W$4:$W$1200,'Dziennik'!$C$4:$C$1200,$A47)</f>
        <v/>
      </c>
      <c r="O47" s="93">
        <f>IF(AND(H46&gt;0,H47&gt;0),H47/H46-1,"")</f>
        <v/>
      </c>
      <c r="P47" s="94">
        <f>IF(AND(N47&gt;0,AVERAGE(N44:N47)&gt;0,COUNTIF(N44:N47,"&gt;0")=4),N47/AVERAGE(N44:N47),"")</f>
        <v/>
      </c>
      <c r="Q47" s="92">
        <f>COUNTIFS('Zmiany planu'!$C$4:$C$1000,"&gt;="&amp;A47,'Zmiany planu'!$C$4:$C$1000,"&lt;="&amp;B47)</f>
        <v/>
      </c>
      <c r="R47" s="95">
        <f>IFERROR(AVERAGEIFS('Dziennik'!$Y$4:$Y$1200,'Dziennik'!$C$4:$C$1200,$A47),"")</f>
        <v/>
      </c>
      <c r="S47" s="96">
        <f>IF(COUNTIFS('Dziennik'!$C$4:$C$1200,$A47,'Dziennik'!$AB$4:$AB$1200,"&gt;=0")=0,"",_xlfn.MAXIFS('Dziennik'!$AB$4:$AB$1200,'Dziennik'!$C$4:$C$1200,$A47))</f>
        <v/>
      </c>
      <c r="T47" s="92">
        <f>COUNTIFS('Dziennik'!$C$4:$C$1200,$A47,'Dziennik'!$AI$4:$AI$1200,"&lt;&gt;",'Dziennik'!$AJ$4:$AJ$1200,"")</f>
        <v/>
      </c>
      <c r="U47" s="97">
        <f>IF(AND(H47=0,F47=0),"",IF(N(S47)&gt;='Ustawienia'!$B$31,"⚠ ból  ","")&amp;IF(AND(ISNUMBER(O47),N(O47)&gt;'Ustawienia'!$B$30),"⚠ skok km  ","")&amp;IF(AND(ISNUMBER(P47),N(P47)&gt;'Ustawienia'!$B$32),"⚠ obciążenie  ","")&amp;IF(AND(ISNUMBER(I47),N(I47)&lt;0.7,B47&lt;TODAY()),"↓ realizacja &lt;70%  ","")&amp;IF(T47&gt;0,"? pytania  ",""))</f>
        <v/>
      </c>
      <c r="V47" s="89" t="n"/>
      <c r="W47" s="98" t="n"/>
    </row>
    <row r="48">
      <c r="A48" s="86" t="n">
        <v>46573</v>
      </c>
      <c r="B48" s="87">
        <f>A48+6</f>
        <v/>
      </c>
      <c r="C48" s="88">
        <f>WEEKNUM(A48,21)</f>
        <v/>
      </c>
      <c r="D48" s="89" t="n"/>
      <c r="E48" s="89" t="n"/>
      <c r="F48" s="90">
        <f>SUMIFS('Dziennik'!$M$4:$M$1200,'Dziennik'!$C$4:$C$1200,$A48)</f>
        <v/>
      </c>
      <c r="G48" s="90">
        <f>SUMIFS('Dziennik'!$I$4:$I$1200,'Dziennik'!$C$4:$C$1200,$A48)</f>
        <v/>
      </c>
      <c r="H48" s="90">
        <f>SUMIFS('Dziennik'!$P$4:$P$1200,'Dziennik'!$C$4:$C$1200,$A48)</f>
        <v/>
      </c>
      <c r="I48" s="91">
        <f>IF(F48&gt;0,H48/F48,"")</f>
        <v/>
      </c>
      <c r="J48" s="92">
        <f>COUNTIFS('Dziennik'!$C$4:$C$1200,$A48,'Dziennik'!$M$4:$M$1200,"&gt;0")</f>
        <v/>
      </c>
      <c r="K48" s="92">
        <f>COUNTIFS('Dziennik'!$C$4:$C$1200,$A48,'Dziennik'!$P$4:$P$1200,"&gt;0")</f>
        <v/>
      </c>
      <c r="L48" s="90">
        <f>_xlfn.MAXIFS('Dziennik'!$P$4:$P$1200,'Dziennik'!$C$4:$C$1200,$A48)</f>
        <v/>
      </c>
      <c r="M48" s="90">
        <f>SUMIFS('Dziennik'!$Q$4:$Q$1200,'Dziennik'!$C$4:$C$1200,$A48)*24</f>
        <v/>
      </c>
      <c r="N48" s="92">
        <f>SUMIFS('Dziennik'!$W$4:$W$1200,'Dziennik'!$C$4:$C$1200,$A48)</f>
        <v/>
      </c>
      <c r="O48" s="93">
        <f>IF(AND(H47&gt;0,H48&gt;0),H48/H47-1,"")</f>
        <v/>
      </c>
      <c r="P48" s="94">
        <f>IF(AND(N48&gt;0,AVERAGE(N45:N48)&gt;0,COUNTIF(N45:N48,"&gt;0")=4),N48/AVERAGE(N45:N48),"")</f>
        <v/>
      </c>
      <c r="Q48" s="92">
        <f>COUNTIFS('Zmiany planu'!$C$4:$C$1000,"&gt;="&amp;A48,'Zmiany planu'!$C$4:$C$1000,"&lt;="&amp;B48)</f>
        <v/>
      </c>
      <c r="R48" s="95">
        <f>IFERROR(AVERAGEIFS('Dziennik'!$Y$4:$Y$1200,'Dziennik'!$C$4:$C$1200,$A48),"")</f>
        <v/>
      </c>
      <c r="S48" s="96">
        <f>IF(COUNTIFS('Dziennik'!$C$4:$C$1200,$A48,'Dziennik'!$AB$4:$AB$1200,"&gt;=0")=0,"",_xlfn.MAXIFS('Dziennik'!$AB$4:$AB$1200,'Dziennik'!$C$4:$C$1200,$A48))</f>
        <v/>
      </c>
      <c r="T48" s="92">
        <f>COUNTIFS('Dziennik'!$C$4:$C$1200,$A48,'Dziennik'!$AI$4:$AI$1200,"&lt;&gt;",'Dziennik'!$AJ$4:$AJ$1200,"")</f>
        <v/>
      </c>
      <c r="U48" s="97">
        <f>IF(AND(H48=0,F48=0),"",IF(N(S48)&gt;='Ustawienia'!$B$31,"⚠ ból  ","")&amp;IF(AND(ISNUMBER(O48),N(O48)&gt;'Ustawienia'!$B$30),"⚠ skok km  ","")&amp;IF(AND(ISNUMBER(P48),N(P48)&gt;'Ustawienia'!$B$32),"⚠ obciążenie  ","")&amp;IF(AND(ISNUMBER(I48),N(I48)&lt;0.7,B48&lt;TODAY()),"↓ realizacja &lt;70%  ","")&amp;IF(T48&gt;0,"? pytania  ",""))</f>
        <v/>
      </c>
      <c r="V48" s="89" t="n"/>
      <c r="W48" s="98" t="n"/>
    </row>
    <row r="49">
      <c r="A49" s="86" t="n">
        <v>46580</v>
      </c>
      <c r="B49" s="87">
        <f>A49+6</f>
        <v/>
      </c>
      <c r="C49" s="88">
        <f>WEEKNUM(A49,21)</f>
        <v/>
      </c>
      <c r="D49" s="89" t="n"/>
      <c r="E49" s="89" t="n"/>
      <c r="F49" s="90">
        <f>SUMIFS('Dziennik'!$M$4:$M$1200,'Dziennik'!$C$4:$C$1200,$A49)</f>
        <v/>
      </c>
      <c r="G49" s="90">
        <f>SUMIFS('Dziennik'!$I$4:$I$1200,'Dziennik'!$C$4:$C$1200,$A49)</f>
        <v/>
      </c>
      <c r="H49" s="90">
        <f>SUMIFS('Dziennik'!$P$4:$P$1200,'Dziennik'!$C$4:$C$1200,$A49)</f>
        <v/>
      </c>
      <c r="I49" s="91">
        <f>IF(F49&gt;0,H49/F49,"")</f>
        <v/>
      </c>
      <c r="J49" s="92">
        <f>COUNTIFS('Dziennik'!$C$4:$C$1200,$A49,'Dziennik'!$M$4:$M$1200,"&gt;0")</f>
        <v/>
      </c>
      <c r="K49" s="92">
        <f>COUNTIFS('Dziennik'!$C$4:$C$1200,$A49,'Dziennik'!$P$4:$P$1200,"&gt;0")</f>
        <v/>
      </c>
      <c r="L49" s="90">
        <f>_xlfn.MAXIFS('Dziennik'!$P$4:$P$1200,'Dziennik'!$C$4:$C$1200,$A49)</f>
        <v/>
      </c>
      <c r="M49" s="90">
        <f>SUMIFS('Dziennik'!$Q$4:$Q$1200,'Dziennik'!$C$4:$C$1200,$A49)*24</f>
        <v/>
      </c>
      <c r="N49" s="92">
        <f>SUMIFS('Dziennik'!$W$4:$W$1200,'Dziennik'!$C$4:$C$1200,$A49)</f>
        <v/>
      </c>
      <c r="O49" s="93">
        <f>IF(AND(H48&gt;0,H49&gt;0),H49/H48-1,"")</f>
        <v/>
      </c>
      <c r="P49" s="94">
        <f>IF(AND(N49&gt;0,AVERAGE(N46:N49)&gt;0,COUNTIF(N46:N49,"&gt;0")=4),N49/AVERAGE(N46:N49),"")</f>
        <v/>
      </c>
      <c r="Q49" s="92">
        <f>COUNTIFS('Zmiany planu'!$C$4:$C$1000,"&gt;="&amp;A49,'Zmiany planu'!$C$4:$C$1000,"&lt;="&amp;B49)</f>
        <v/>
      </c>
      <c r="R49" s="95">
        <f>IFERROR(AVERAGEIFS('Dziennik'!$Y$4:$Y$1200,'Dziennik'!$C$4:$C$1200,$A49),"")</f>
        <v/>
      </c>
      <c r="S49" s="96">
        <f>IF(COUNTIFS('Dziennik'!$C$4:$C$1200,$A49,'Dziennik'!$AB$4:$AB$1200,"&gt;=0")=0,"",_xlfn.MAXIFS('Dziennik'!$AB$4:$AB$1200,'Dziennik'!$C$4:$C$1200,$A49))</f>
        <v/>
      </c>
      <c r="T49" s="92">
        <f>COUNTIFS('Dziennik'!$C$4:$C$1200,$A49,'Dziennik'!$AI$4:$AI$1200,"&lt;&gt;",'Dziennik'!$AJ$4:$AJ$1200,"")</f>
        <v/>
      </c>
      <c r="U49" s="97">
        <f>IF(AND(H49=0,F49=0),"",IF(N(S49)&gt;='Ustawienia'!$B$31,"⚠ ból  ","")&amp;IF(AND(ISNUMBER(O49),N(O49)&gt;'Ustawienia'!$B$30),"⚠ skok km  ","")&amp;IF(AND(ISNUMBER(P49),N(P49)&gt;'Ustawienia'!$B$32),"⚠ obciążenie  ","")&amp;IF(AND(ISNUMBER(I49),N(I49)&lt;0.7,B49&lt;TODAY()),"↓ realizacja &lt;70%  ","")&amp;IF(T49&gt;0,"? pytania  ",""))</f>
        <v/>
      </c>
      <c r="V49" s="89" t="n"/>
      <c r="W49" s="98" t="n"/>
    </row>
    <row r="50">
      <c r="A50" s="86" t="n">
        <v>46587</v>
      </c>
      <c r="B50" s="87">
        <f>A50+6</f>
        <v/>
      </c>
      <c r="C50" s="88">
        <f>WEEKNUM(A50,21)</f>
        <v/>
      </c>
      <c r="D50" s="89" t="n"/>
      <c r="E50" s="89" t="n"/>
      <c r="F50" s="90">
        <f>SUMIFS('Dziennik'!$M$4:$M$1200,'Dziennik'!$C$4:$C$1200,$A50)</f>
        <v/>
      </c>
      <c r="G50" s="90">
        <f>SUMIFS('Dziennik'!$I$4:$I$1200,'Dziennik'!$C$4:$C$1200,$A50)</f>
        <v/>
      </c>
      <c r="H50" s="90">
        <f>SUMIFS('Dziennik'!$P$4:$P$1200,'Dziennik'!$C$4:$C$1200,$A50)</f>
        <v/>
      </c>
      <c r="I50" s="91">
        <f>IF(F50&gt;0,H50/F50,"")</f>
        <v/>
      </c>
      <c r="J50" s="92">
        <f>COUNTIFS('Dziennik'!$C$4:$C$1200,$A50,'Dziennik'!$M$4:$M$1200,"&gt;0")</f>
        <v/>
      </c>
      <c r="K50" s="92">
        <f>COUNTIFS('Dziennik'!$C$4:$C$1200,$A50,'Dziennik'!$P$4:$P$1200,"&gt;0")</f>
        <v/>
      </c>
      <c r="L50" s="90">
        <f>_xlfn.MAXIFS('Dziennik'!$P$4:$P$1200,'Dziennik'!$C$4:$C$1200,$A50)</f>
        <v/>
      </c>
      <c r="M50" s="90">
        <f>SUMIFS('Dziennik'!$Q$4:$Q$1200,'Dziennik'!$C$4:$C$1200,$A50)*24</f>
        <v/>
      </c>
      <c r="N50" s="92">
        <f>SUMIFS('Dziennik'!$W$4:$W$1200,'Dziennik'!$C$4:$C$1200,$A50)</f>
        <v/>
      </c>
      <c r="O50" s="93">
        <f>IF(AND(H49&gt;0,H50&gt;0),H50/H49-1,"")</f>
        <v/>
      </c>
      <c r="P50" s="94">
        <f>IF(AND(N50&gt;0,AVERAGE(N47:N50)&gt;0,COUNTIF(N47:N50,"&gt;0")=4),N50/AVERAGE(N47:N50),"")</f>
        <v/>
      </c>
      <c r="Q50" s="92">
        <f>COUNTIFS('Zmiany planu'!$C$4:$C$1000,"&gt;="&amp;A50,'Zmiany planu'!$C$4:$C$1000,"&lt;="&amp;B50)</f>
        <v/>
      </c>
      <c r="R50" s="95">
        <f>IFERROR(AVERAGEIFS('Dziennik'!$Y$4:$Y$1200,'Dziennik'!$C$4:$C$1200,$A50),"")</f>
        <v/>
      </c>
      <c r="S50" s="96">
        <f>IF(COUNTIFS('Dziennik'!$C$4:$C$1200,$A50,'Dziennik'!$AB$4:$AB$1200,"&gt;=0")=0,"",_xlfn.MAXIFS('Dziennik'!$AB$4:$AB$1200,'Dziennik'!$C$4:$C$1200,$A50))</f>
        <v/>
      </c>
      <c r="T50" s="92">
        <f>COUNTIFS('Dziennik'!$C$4:$C$1200,$A50,'Dziennik'!$AI$4:$AI$1200,"&lt;&gt;",'Dziennik'!$AJ$4:$AJ$1200,"")</f>
        <v/>
      </c>
      <c r="U50" s="97">
        <f>IF(AND(H50=0,F50=0),"",IF(N(S50)&gt;='Ustawienia'!$B$31,"⚠ ból  ","")&amp;IF(AND(ISNUMBER(O50),N(O50)&gt;'Ustawienia'!$B$30),"⚠ skok km  ","")&amp;IF(AND(ISNUMBER(P50),N(P50)&gt;'Ustawienia'!$B$32),"⚠ obciążenie  ","")&amp;IF(AND(ISNUMBER(I50),N(I50)&lt;0.7,B50&lt;TODAY()),"↓ realizacja &lt;70%  ","")&amp;IF(T50&gt;0,"? pytania  ",""))</f>
        <v/>
      </c>
      <c r="V50" s="89" t="n"/>
      <c r="W50" s="98" t="n"/>
    </row>
    <row r="51">
      <c r="A51" s="86" t="n">
        <v>46594</v>
      </c>
      <c r="B51" s="87">
        <f>A51+6</f>
        <v/>
      </c>
      <c r="C51" s="88">
        <f>WEEKNUM(A51,21)</f>
        <v/>
      </c>
      <c r="D51" s="89" t="n"/>
      <c r="E51" s="89" t="n"/>
      <c r="F51" s="90">
        <f>SUMIFS('Dziennik'!$M$4:$M$1200,'Dziennik'!$C$4:$C$1200,$A51)</f>
        <v/>
      </c>
      <c r="G51" s="90">
        <f>SUMIFS('Dziennik'!$I$4:$I$1200,'Dziennik'!$C$4:$C$1200,$A51)</f>
        <v/>
      </c>
      <c r="H51" s="90">
        <f>SUMIFS('Dziennik'!$P$4:$P$1200,'Dziennik'!$C$4:$C$1200,$A51)</f>
        <v/>
      </c>
      <c r="I51" s="91">
        <f>IF(F51&gt;0,H51/F51,"")</f>
        <v/>
      </c>
      <c r="J51" s="92">
        <f>COUNTIFS('Dziennik'!$C$4:$C$1200,$A51,'Dziennik'!$M$4:$M$1200,"&gt;0")</f>
        <v/>
      </c>
      <c r="K51" s="92">
        <f>COUNTIFS('Dziennik'!$C$4:$C$1200,$A51,'Dziennik'!$P$4:$P$1200,"&gt;0")</f>
        <v/>
      </c>
      <c r="L51" s="90">
        <f>_xlfn.MAXIFS('Dziennik'!$P$4:$P$1200,'Dziennik'!$C$4:$C$1200,$A51)</f>
        <v/>
      </c>
      <c r="M51" s="90">
        <f>SUMIFS('Dziennik'!$Q$4:$Q$1200,'Dziennik'!$C$4:$C$1200,$A51)*24</f>
        <v/>
      </c>
      <c r="N51" s="92">
        <f>SUMIFS('Dziennik'!$W$4:$W$1200,'Dziennik'!$C$4:$C$1200,$A51)</f>
        <v/>
      </c>
      <c r="O51" s="93">
        <f>IF(AND(H50&gt;0,H51&gt;0),H51/H50-1,"")</f>
        <v/>
      </c>
      <c r="P51" s="94">
        <f>IF(AND(N51&gt;0,AVERAGE(N48:N51)&gt;0,COUNTIF(N48:N51,"&gt;0")=4),N51/AVERAGE(N48:N51),"")</f>
        <v/>
      </c>
      <c r="Q51" s="92">
        <f>COUNTIFS('Zmiany planu'!$C$4:$C$1000,"&gt;="&amp;A51,'Zmiany planu'!$C$4:$C$1000,"&lt;="&amp;B51)</f>
        <v/>
      </c>
      <c r="R51" s="95">
        <f>IFERROR(AVERAGEIFS('Dziennik'!$Y$4:$Y$1200,'Dziennik'!$C$4:$C$1200,$A51),"")</f>
        <v/>
      </c>
      <c r="S51" s="96">
        <f>IF(COUNTIFS('Dziennik'!$C$4:$C$1200,$A51,'Dziennik'!$AB$4:$AB$1200,"&gt;=0")=0,"",_xlfn.MAXIFS('Dziennik'!$AB$4:$AB$1200,'Dziennik'!$C$4:$C$1200,$A51))</f>
        <v/>
      </c>
      <c r="T51" s="92">
        <f>COUNTIFS('Dziennik'!$C$4:$C$1200,$A51,'Dziennik'!$AI$4:$AI$1200,"&lt;&gt;",'Dziennik'!$AJ$4:$AJ$1200,"")</f>
        <v/>
      </c>
      <c r="U51" s="97">
        <f>IF(AND(H51=0,F51=0),"",IF(N(S51)&gt;='Ustawienia'!$B$31,"⚠ ból  ","")&amp;IF(AND(ISNUMBER(O51),N(O51)&gt;'Ustawienia'!$B$30),"⚠ skok km  ","")&amp;IF(AND(ISNUMBER(P51),N(P51)&gt;'Ustawienia'!$B$32),"⚠ obciążenie  ","")&amp;IF(AND(ISNUMBER(I51),N(I51)&lt;0.7,B51&lt;TODAY()),"↓ realizacja &lt;70%  ","")&amp;IF(T51&gt;0,"? pytania  ",""))</f>
        <v/>
      </c>
      <c r="V51" s="89" t="n"/>
      <c r="W51" s="98" t="n"/>
    </row>
    <row r="52">
      <c r="A52" s="86" t="n">
        <v>46601</v>
      </c>
      <c r="B52" s="87">
        <f>A52+6</f>
        <v/>
      </c>
      <c r="C52" s="88">
        <f>WEEKNUM(A52,21)</f>
        <v/>
      </c>
      <c r="D52" s="89" t="n"/>
      <c r="E52" s="89" t="n"/>
      <c r="F52" s="90">
        <f>SUMIFS('Dziennik'!$M$4:$M$1200,'Dziennik'!$C$4:$C$1200,$A52)</f>
        <v/>
      </c>
      <c r="G52" s="90">
        <f>SUMIFS('Dziennik'!$I$4:$I$1200,'Dziennik'!$C$4:$C$1200,$A52)</f>
        <v/>
      </c>
      <c r="H52" s="90">
        <f>SUMIFS('Dziennik'!$P$4:$P$1200,'Dziennik'!$C$4:$C$1200,$A52)</f>
        <v/>
      </c>
      <c r="I52" s="91">
        <f>IF(F52&gt;0,H52/F52,"")</f>
        <v/>
      </c>
      <c r="J52" s="92">
        <f>COUNTIFS('Dziennik'!$C$4:$C$1200,$A52,'Dziennik'!$M$4:$M$1200,"&gt;0")</f>
        <v/>
      </c>
      <c r="K52" s="92">
        <f>COUNTIFS('Dziennik'!$C$4:$C$1200,$A52,'Dziennik'!$P$4:$P$1200,"&gt;0")</f>
        <v/>
      </c>
      <c r="L52" s="90">
        <f>_xlfn.MAXIFS('Dziennik'!$P$4:$P$1200,'Dziennik'!$C$4:$C$1200,$A52)</f>
        <v/>
      </c>
      <c r="M52" s="90">
        <f>SUMIFS('Dziennik'!$Q$4:$Q$1200,'Dziennik'!$C$4:$C$1200,$A52)*24</f>
        <v/>
      </c>
      <c r="N52" s="92">
        <f>SUMIFS('Dziennik'!$W$4:$W$1200,'Dziennik'!$C$4:$C$1200,$A52)</f>
        <v/>
      </c>
      <c r="O52" s="93">
        <f>IF(AND(H51&gt;0,H52&gt;0),H52/H51-1,"")</f>
        <v/>
      </c>
      <c r="P52" s="94">
        <f>IF(AND(N52&gt;0,AVERAGE(N49:N52)&gt;0,COUNTIF(N49:N52,"&gt;0")=4),N52/AVERAGE(N49:N52),"")</f>
        <v/>
      </c>
      <c r="Q52" s="92">
        <f>COUNTIFS('Zmiany planu'!$C$4:$C$1000,"&gt;="&amp;A52,'Zmiany planu'!$C$4:$C$1000,"&lt;="&amp;B52)</f>
        <v/>
      </c>
      <c r="R52" s="95">
        <f>IFERROR(AVERAGEIFS('Dziennik'!$Y$4:$Y$1200,'Dziennik'!$C$4:$C$1200,$A52),"")</f>
        <v/>
      </c>
      <c r="S52" s="96">
        <f>IF(COUNTIFS('Dziennik'!$C$4:$C$1200,$A52,'Dziennik'!$AB$4:$AB$1200,"&gt;=0")=0,"",_xlfn.MAXIFS('Dziennik'!$AB$4:$AB$1200,'Dziennik'!$C$4:$C$1200,$A52))</f>
        <v/>
      </c>
      <c r="T52" s="92">
        <f>COUNTIFS('Dziennik'!$C$4:$C$1200,$A52,'Dziennik'!$AI$4:$AI$1200,"&lt;&gt;",'Dziennik'!$AJ$4:$AJ$1200,"")</f>
        <v/>
      </c>
      <c r="U52" s="97">
        <f>IF(AND(H52=0,F52=0),"",IF(N(S52)&gt;='Ustawienia'!$B$31,"⚠ ból  ","")&amp;IF(AND(ISNUMBER(O52),N(O52)&gt;'Ustawienia'!$B$30),"⚠ skok km  ","")&amp;IF(AND(ISNUMBER(P52),N(P52)&gt;'Ustawienia'!$B$32),"⚠ obciążenie  ","")&amp;IF(AND(ISNUMBER(I52),N(I52)&lt;0.7,B52&lt;TODAY()),"↓ realizacja &lt;70%  ","")&amp;IF(T52&gt;0,"? pytania  ",""))</f>
        <v/>
      </c>
      <c r="V52" s="89" t="n"/>
      <c r="W52" s="98" t="n"/>
    </row>
    <row r="53">
      <c r="A53" s="86" t="n">
        <v>46608</v>
      </c>
      <c r="B53" s="87">
        <f>A53+6</f>
        <v/>
      </c>
      <c r="C53" s="88">
        <f>WEEKNUM(A53,21)</f>
        <v/>
      </c>
      <c r="D53" s="89" t="n"/>
      <c r="E53" s="89" t="n"/>
      <c r="F53" s="90">
        <f>SUMIFS('Dziennik'!$M$4:$M$1200,'Dziennik'!$C$4:$C$1200,$A53)</f>
        <v/>
      </c>
      <c r="G53" s="90">
        <f>SUMIFS('Dziennik'!$I$4:$I$1200,'Dziennik'!$C$4:$C$1200,$A53)</f>
        <v/>
      </c>
      <c r="H53" s="90">
        <f>SUMIFS('Dziennik'!$P$4:$P$1200,'Dziennik'!$C$4:$C$1200,$A53)</f>
        <v/>
      </c>
      <c r="I53" s="91">
        <f>IF(F53&gt;0,H53/F53,"")</f>
        <v/>
      </c>
      <c r="J53" s="92">
        <f>COUNTIFS('Dziennik'!$C$4:$C$1200,$A53,'Dziennik'!$M$4:$M$1200,"&gt;0")</f>
        <v/>
      </c>
      <c r="K53" s="92">
        <f>COUNTIFS('Dziennik'!$C$4:$C$1200,$A53,'Dziennik'!$P$4:$P$1200,"&gt;0")</f>
        <v/>
      </c>
      <c r="L53" s="90">
        <f>_xlfn.MAXIFS('Dziennik'!$P$4:$P$1200,'Dziennik'!$C$4:$C$1200,$A53)</f>
        <v/>
      </c>
      <c r="M53" s="90">
        <f>SUMIFS('Dziennik'!$Q$4:$Q$1200,'Dziennik'!$C$4:$C$1200,$A53)*24</f>
        <v/>
      </c>
      <c r="N53" s="92">
        <f>SUMIFS('Dziennik'!$W$4:$W$1200,'Dziennik'!$C$4:$C$1200,$A53)</f>
        <v/>
      </c>
      <c r="O53" s="93">
        <f>IF(AND(H52&gt;0,H53&gt;0),H53/H52-1,"")</f>
        <v/>
      </c>
      <c r="P53" s="94">
        <f>IF(AND(N53&gt;0,AVERAGE(N50:N53)&gt;0,COUNTIF(N50:N53,"&gt;0")=4),N53/AVERAGE(N50:N53),"")</f>
        <v/>
      </c>
      <c r="Q53" s="92">
        <f>COUNTIFS('Zmiany planu'!$C$4:$C$1000,"&gt;="&amp;A53,'Zmiany planu'!$C$4:$C$1000,"&lt;="&amp;B53)</f>
        <v/>
      </c>
      <c r="R53" s="95">
        <f>IFERROR(AVERAGEIFS('Dziennik'!$Y$4:$Y$1200,'Dziennik'!$C$4:$C$1200,$A53),"")</f>
        <v/>
      </c>
      <c r="S53" s="96">
        <f>IF(COUNTIFS('Dziennik'!$C$4:$C$1200,$A53,'Dziennik'!$AB$4:$AB$1200,"&gt;=0")=0,"",_xlfn.MAXIFS('Dziennik'!$AB$4:$AB$1200,'Dziennik'!$C$4:$C$1200,$A53))</f>
        <v/>
      </c>
      <c r="T53" s="92">
        <f>COUNTIFS('Dziennik'!$C$4:$C$1200,$A53,'Dziennik'!$AI$4:$AI$1200,"&lt;&gt;",'Dziennik'!$AJ$4:$AJ$1200,"")</f>
        <v/>
      </c>
      <c r="U53" s="97">
        <f>IF(AND(H53=0,F53=0),"",IF(N(S53)&gt;='Ustawienia'!$B$31,"⚠ ból  ","")&amp;IF(AND(ISNUMBER(O53),N(O53)&gt;'Ustawienia'!$B$30),"⚠ skok km  ","")&amp;IF(AND(ISNUMBER(P53),N(P53)&gt;'Ustawienia'!$B$32),"⚠ obciążenie  ","")&amp;IF(AND(ISNUMBER(I53),N(I53)&lt;0.7,B53&lt;TODAY()),"↓ realizacja &lt;70%  ","")&amp;IF(T53&gt;0,"? pytania  ",""))</f>
        <v/>
      </c>
      <c r="V53" s="89" t="n"/>
      <c r="W53" s="98" t="n"/>
    </row>
    <row r="54">
      <c r="A54" s="86" t="n">
        <v>46615</v>
      </c>
      <c r="B54" s="87">
        <f>A54+6</f>
        <v/>
      </c>
      <c r="C54" s="88">
        <f>WEEKNUM(A54,21)</f>
        <v/>
      </c>
      <c r="D54" s="89" t="n"/>
      <c r="E54" s="89" t="n"/>
      <c r="F54" s="90">
        <f>SUMIFS('Dziennik'!$M$4:$M$1200,'Dziennik'!$C$4:$C$1200,$A54)</f>
        <v/>
      </c>
      <c r="G54" s="90">
        <f>SUMIFS('Dziennik'!$I$4:$I$1200,'Dziennik'!$C$4:$C$1200,$A54)</f>
        <v/>
      </c>
      <c r="H54" s="90">
        <f>SUMIFS('Dziennik'!$P$4:$P$1200,'Dziennik'!$C$4:$C$1200,$A54)</f>
        <v/>
      </c>
      <c r="I54" s="91">
        <f>IF(F54&gt;0,H54/F54,"")</f>
        <v/>
      </c>
      <c r="J54" s="92">
        <f>COUNTIFS('Dziennik'!$C$4:$C$1200,$A54,'Dziennik'!$M$4:$M$1200,"&gt;0")</f>
        <v/>
      </c>
      <c r="K54" s="92">
        <f>COUNTIFS('Dziennik'!$C$4:$C$1200,$A54,'Dziennik'!$P$4:$P$1200,"&gt;0")</f>
        <v/>
      </c>
      <c r="L54" s="90">
        <f>_xlfn.MAXIFS('Dziennik'!$P$4:$P$1200,'Dziennik'!$C$4:$C$1200,$A54)</f>
        <v/>
      </c>
      <c r="M54" s="90">
        <f>SUMIFS('Dziennik'!$Q$4:$Q$1200,'Dziennik'!$C$4:$C$1200,$A54)*24</f>
        <v/>
      </c>
      <c r="N54" s="92">
        <f>SUMIFS('Dziennik'!$W$4:$W$1200,'Dziennik'!$C$4:$C$1200,$A54)</f>
        <v/>
      </c>
      <c r="O54" s="93">
        <f>IF(AND(H53&gt;0,H54&gt;0),H54/H53-1,"")</f>
        <v/>
      </c>
      <c r="P54" s="94">
        <f>IF(AND(N54&gt;0,AVERAGE(N51:N54)&gt;0,COUNTIF(N51:N54,"&gt;0")=4),N54/AVERAGE(N51:N54),"")</f>
        <v/>
      </c>
      <c r="Q54" s="92">
        <f>COUNTIFS('Zmiany planu'!$C$4:$C$1000,"&gt;="&amp;A54,'Zmiany planu'!$C$4:$C$1000,"&lt;="&amp;B54)</f>
        <v/>
      </c>
      <c r="R54" s="95">
        <f>IFERROR(AVERAGEIFS('Dziennik'!$Y$4:$Y$1200,'Dziennik'!$C$4:$C$1200,$A54),"")</f>
        <v/>
      </c>
      <c r="S54" s="96">
        <f>IF(COUNTIFS('Dziennik'!$C$4:$C$1200,$A54,'Dziennik'!$AB$4:$AB$1200,"&gt;=0")=0,"",_xlfn.MAXIFS('Dziennik'!$AB$4:$AB$1200,'Dziennik'!$C$4:$C$1200,$A54))</f>
        <v/>
      </c>
      <c r="T54" s="92">
        <f>COUNTIFS('Dziennik'!$C$4:$C$1200,$A54,'Dziennik'!$AI$4:$AI$1200,"&lt;&gt;",'Dziennik'!$AJ$4:$AJ$1200,"")</f>
        <v/>
      </c>
      <c r="U54" s="97">
        <f>IF(AND(H54=0,F54=0),"",IF(N(S54)&gt;='Ustawienia'!$B$31,"⚠ ból  ","")&amp;IF(AND(ISNUMBER(O54),N(O54)&gt;'Ustawienia'!$B$30),"⚠ skok km  ","")&amp;IF(AND(ISNUMBER(P54),N(P54)&gt;'Ustawienia'!$B$32),"⚠ obciążenie  ","")&amp;IF(AND(ISNUMBER(I54),N(I54)&lt;0.7,B54&lt;TODAY()),"↓ realizacja &lt;70%  ","")&amp;IF(T54&gt;0,"? pytania  ",""))</f>
        <v/>
      </c>
      <c r="V54" s="89" t="n"/>
      <c r="W54" s="98" t="n"/>
    </row>
    <row r="55">
      <c r="A55" s="86" t="n">
        <v>46622</v>
      </c>
      <c r="B55" s="87">
        <f>A55+6</f>
        <v/>
      </c>
      <c r="C55" s="88">
        <f>WEEKNUM(A55,21)</f>
        <v/>
      </c>
      <c r="D55" s="89" t="n"/>
      <c r="E55" s="89" t="n"/>
      <c r="F55" s="90">
        <f>SUMIFS('Dziennik'!$M$4:$M$1200,'Dziennik'!$C$4:$C$1200,$A55)</f>
        <v/>
      </c>
      <c r="G55" s="90">
        <f>SUMIFS('Dziennik'!$I$4:$I$1200,'Dziennik'!$C$4:$C$1200,$A55)</f>
        <v/>
      </c>
      <c r="H55" s="90">
        <f>SUMIFS('Dziennik'!$P$4:$P$1200,'Dziennik'!$C$4:$C$1200,$A55)</f>
        <v/>
      </c>
      <c r="I55" s="91">
        <f>IF(F55&gt;0,H55/F55,"")</f>
        <v/>
      </c>
      <c r="J55" s="92">
        <f>COUNTIFS('Dziennik'!$C$4:$C$1200,$A55,'Dziennik'!$M$4:$M$1200,"&gt;0")</f>
        <v/>
      </c>
      <c r="K55" s="92">
        <f>COUNTIFS('Dziennik'!$C$4:$C$1200,$A55,'Dziennik'!$P$4:$P$1200,"&gt;0")</f>
        <v/>
      </c>
      <c r="L55" s="90">
        <f>_xlfn.MAXIFS('Dziennik'!$P$4:$P$1200,'Dziennik'!$C$4:$C$1200,$A55)</f>
        <v/>
      </c>
      <c r="M55" s="90">
        <f>SUMIFS('Dziennik'!$Q$4:$Q$1200,'Dziennik'!$C$4:$C$1200,$A55)*24</f>
        <v/>
      </c>
      <c r="N55" s="92">
        <f>SUMIFS('Dziennik'!$W$4:$W$1200,'Dziennik'!$C$4:$C$1200,$A55)</f>
        <v/>
      </c>
      <c r="O55" s="93">
        <f>IF(AND(H54&gt;0,H55&gt;0),H55/H54-1,"")</f>
        <v/>
      </c>
      <c r="P55" s="94">
        <f>IF(AND(N55&gt;0,AVERAGE(N52:N55)&gt;0,COUNTIF(N52:N55,"&gt;0")=4),N55/AVERAGE(N52:N55),"")</f>
        <v/>
      </c>
      <c r="Q55" s="92">
        <f>COUNTIFS('Zmiany planu'!$C$4:$C$1000,"&gt;="&amp;A55,'Zmiany planu'!$C$4:$C$1000,"&lt;="&amp;B55)</f>
        <v/>
      </c>
      <c r="R55" s="95">
        <f>IFERROR(AVERAGEIFS('Dziennik'!$Y$4:$Y$1200,'Dziennik'!$C$4:$C$1200,$A55),"")</f>
        <v/>
      </c>
      <c r="S55" s="96">
        <f>IF(COUNTIFS('Dziennik'!$C$4:$C$1200,$A55,'Dziennik'!$AB$4:$AB$1200,"&gt;=0")=0,"",_xlfn.MAXIFS('Dziennik'!$AB$4:$AB$1200,'Dziennik'!$C$4:$C$1200,$A55))</f>
        <v/>
      </c>
      <c r="T55" s="92">
        <f>COUNTIFS('Dziennik'!$C$4:$C$1200,$A55,'Dziennik'!$AI$4:$AI$1200,"&lt;&gt;",'Dziennik'!$AJ$4:$AJ$1200,"")</f>
        <v/>
      </c>
      <c r="U55" s="97">
        <f>IF(AND(H55=0,F55=0),"",IF(N(S55)&gt;='Ustawienia'!$B$31,"⚠ ból  ","")&amp;IF(AND(ISNUMBER(O55),N(O55)&gt;'Ustawienia'!$B$30),"⚠ skok km  ","")&amp;IF(AND(ISNUMBER(P55),N(P55)&gt;'Ustawienia'!$B$32),"⚠ obciążenie  ","")&amp;IF(AND(ISNUMBER(I55),N(I55)&lt;0.7,B55&lt;TODAY()),"↓ realizacja &lt;70%  ","")&amp;IF(T55&gt;0,"? pytania  ",""))</f>
        <v/>
      </c>
      <c r="V55" s="89" t="n"/>
      <c r="W55" s="98" t="n"/>
    </row>
    <row r="56">
      <c r="A56" s="86" t="n">
        <v>46629</v>
      </c>
      <c r="B56" s="87">
        <f>A56+6</f>
        <v/>
      </c>
      <c r="C56" s="88">
        <f>WEEKNUM(A56,21)</f>
        <v/>
      </c>
      <c r="D56" s="89" t="n"/>
      <c r="E56" s="89" t="n"/>
      <c r="F56" s="90">
        <f>SUMIFS('Dziennik'!$M$4:$M$1200,'Dziennik'!$C$4:$C$1200,$A56)</f>
        <v/>
      </c>
      <c r="G56" s="90">
        <f>SUMIFS('Dziennik'!$I$4:$I$1200,'Dziennik'!$C$4:$C$1200,$A56)</f>
        <v/>
      </c>
      <c r="H56" s="90">
        <f>SUMIFS('Dziennik'!$P$4:$P$1200,'Dziennik'!$C$4:$C$1200,$A56)</f>
        <v/>
      </c>
      <c r="I56" s="91">
        <f>IF(F56&gt;0,H56/F56,"")</f>
        <v/>
      </c>
      <c r="J56" s="92">
        <f>COUNTIFS('Dziennik'!$C$4:$C$1200,$A56,'Dziennik'!$M$4:$M$1200,"&gt;0")</f>
        <v/>
      </c>
      <c r="K56" s="92">
        <f>COUNTIFS('Dziennik'!$C$4:$C$1200,$A56,'Dziennik'!$P$4:$P$1200,"&gt;0")</f>
        <v/>
      </c>
      <c r="L56" s="90">
        <f>_xlfn.MAXIFS('Dziennik'!$P$4:$P$1200,'Dziennik'!$C$4:$C$1200,$A56)</f>
        <v/>
      </c>
      <c r="M56" s="90">
        <f>SUMIFS('Dziennik'!$Q$4:$Q$1200,'Dziennik'!$C$4:$C$1200,$A56)*24</f>
        <v/>
      </c>
      <c r="N56" s="92">
        <f>SUMIFS('Dziennik'!$W$4:$W$1200,'Dziennik'!$C$4:$C$1200,$A56)</f>
        <v/>
      </c>
      <c r="O56" s="93">
        <f>IF(AND(H55&gt;0,H56&gt;0),H56/H55-1,"")</f>
        <v/>
      </c>
      <c r="P56" s="94">
        <f>IF(AND(N56&gt;0,AVERAGE(N53:N56)&gt;0,COUNTIF(N53:N56,"&gt;0")=4),N56/AVERAGE(N53:N56),"")</f>
        <v/>
      </c>
      <c r="Q56" s="92">
        <f>COUNTIFS('Zmiany planu'!$C$4:$C$1000,"&gt;="&amp;A56,'Zmiany planu'!$C$4:$C$1000,"&lt;="&amp;B56)</f>
        <v/>
      </c>
      <c r="R56" s="95">
        <f>IFERROR(AVERAGEIFS('Dziennik'!$Y$4:$Y$1200,'Dziennik'!$C$4:$C$1200,$A56),"")</f>
        <v/>
      </c>
      <c r="S56" s="96">
        <f>IF(COUNTIFS('Dziennik'!$C$4:$C$1200,$A56,'Dziennik'!$AB$4:$AB$1200,"&gt;=0")=0,"",_xlfn.MAXIFS('Dziennik'!$AB$4:$AB$1200,'Dziennik'!$C$4:$C$1200,$A56))</f>
        <v/>
      </c>
      <c r="T56" s="92">
        <f>COUNTIFS('Dziennik'!$C$4:$C$1200,$A56,'Dziennik'!$AI$4:$AI$1200,"&lt;&gt;",'Dziennik'!$AJ$4:$AJ$1200,"")</f>
        <v/>
      </c>
      <c r="U56" s="97">
        <f>IF(AND(H56=0,F56=0),"",IF(N(S56)&gt;='Ustawienia'!$B$31,"⚠ ból  ","")&amp;IF(AND(ISNUMBER(O56),N(O56)&gt;'Ustawienia'!$B$30),"⚠ skok km  ","")&amp;IF(AND(ISNUMBER(P56),N(P56)&gt;'Ustawienia'!$B$32),"⚠ obciążenie  ","")&amp;IF(AND(ISNUMBER(I56),N(I56)&lt;0.7,B56&lt;TODAY()),"↓ realizacja &lt;70%  ","")&amp;IF(T56&gt;0,"? pytania  ",""))</f>
        <v/>
      </c>
      <c r="V56" s="89" t="n"/>
      <c r="W56" s="98" t="n"/>
    </row>
    <row r="57">
      <c r="A57" s="86" t="n">
        <v>46636</v>
      </c>
      <c r="B57" s="87">
        <f>A57+6</f>
        <v/>
      </c>
      <c r="C57" s="88">
        <f>WEEKNUM(A57,21)</f>
        <v/>
      </c>
      <c r="D57" s="89" t="n"/>
      <c r="E57" s="89" t="n"/>
      <c r="F57" s="90">
        <f>SUMIFS('Dziennik'!$M$4:$M$1200,'Dziennik'!$C$4:$C$1200,$A57)</f>
        <v/>
      </c>
      <c r="G57" s="90">
        <f>SUMIFS('Dziennik'!$I$4:$I$1200,'Dziennik'!$C$4:$C$1200,$A57)</f>
        <v/>
      </c>
      <c r="H57" s="90">
        <f>SUMIFS('Dziennik'!$P$4:$P$1200,'Dziennik'!$C$4:$C$1200,$A57)</f>
        <v/>
      </c>
      <c r="I57" s="91">
        <f>IF(F57&gt;0,H57/F57,"")</f>
        <v/>
      </c>
      <c r="J57" s="92">
        <f>COUNTIFS('Dziennik'!$C$4:$C$1200,$A57,'Dziennik'!$M$4:$M$1200,"&gt;0")</f>
        <v/>
      </c>
      <c r="K57" s="92">
        <f>COUNTIFS('Dziennik'!$C$4:$C$1200,$A57,'Dziennik'!$P$4:$P$1200,"&gt;0")</f>
        <v/>
      </c>
      <c r="L57" s="90">
        <f>_xlfn.MAXIFS('Dziennik'!$P$4:$P$1200,'Dziennik'!$C$4:$C$1200,$A57)</f>
        <v/>
      </c>
      <c r="M57" s="90">
        <f>SUMIFS('Dziennik'!$Q$4:$Q$1200,'Dziennik'!$C$4:$C$1200,$A57)*24</f>
        <v/>
      </c>
      <c r="N57" s="92">
        <f>SUMIFS('Dziennik'!$W$4:$W$1200,'Dziennik'!$C$4:$C$1200,$A57)</f>
        <v/>
      </c>
      <c r="O57" s="93">
        <f>IF(AND(H56&gt;0,H57&gt;0),H57/H56-1,"")</f>
        <v/>
      </c>
      <c r="P57" s="94">
        <f>IF(AND(N57&gt;0,AVERAGE(N54:N57)&gt;0,COUNTIF(N54:N57,"&gt;0")=4),N57/AVERAGE(N54:N57),"")</f>
        <v/>
      </c>
      <c r="Q57" s="92">
        <f>COUNTIFS('Zmiany planu'!$C$4:$C$1000,"&gt;="&amp;A57,'Zmiany planu'!$C$4:$C$1000,"&lt;="&amp;B57)</f>
        <v/>
      </c>
      <c r="R57" s="95">
        <f>IFERROR(AVERAGEIFS('Dziennik'!$Y$4:$Y$1200,'Dziennik'!$C$4:$C$1200,$A57),"")</f>
        <v/>
      </c>
      <c r="S57" s="96">
        <f>IF(COUNTIFS('Dziennik'!$C$4:$C$1200,$A57,'Dziennik'!$AB$4:$AB$1200,"&gt;=0")=0,"",_xlfn.MAXIFS('Dziennik'!$AB$4:$AB$1200,'Dziennik'!$C$4:$C$1200,$A57))</f>
        <v/>
      </c>
      <c r="T57" s="92">
        <f>COUNTIFS('Dziennik'!$C$4:$C$1200,$A57,'Dziennik'!$AI$4:$AI$1200,"&lt;&gt;",'Dziennik'!$AJ$4:$AJ$1200,"")</f>
        <v/>
      </c>
      <c r="U57" s="97">
        <f>IF(AND(H57=0,F57=0),"",IF(N(S57)&gt;='Ustawienia'!$B$31,"⚠ ból  ","")&amp;IF(AND(ISNUMBER(O57),N(O57)&gt;'Ustawienia'!$B$30),"⚠ skok km  ","")&amp;IF(AND(ISNUMBER(P57),N(P57)&gt;'Ustawienia'!$B$32),"⚠ obciążenie  ","")&amp;IF(AND(ISNUMBER(I57),N(I57)&lt;0.7,B57&lt;TODAY()),"↓ realizacja &lt;70%  ","")&amp;IF(T57&gt;0,"? pytania  ",""))</f>
        <v/>
      </c>
      <c r="V57" s="89" t="n"/>
      <c r="W57" s="98" t="n"/>
    </row>
    <row r="58">
      <c r="A58" s="86" t="n">
        <v>46643</v>
      </c>
      <c r="B58" s="87">
        <f>A58+6</f>
        <v/>
      </c>
      <c r="C58" s="88">
        <f>WEEKNUM(A58,21)</f>
        <v/>
      </c>
      <c r="D58" s="89" t="n"/>
      <c r="E58" s="89" t="n"/>
      <c r="F58" s="90">
        <f>SUMIFS('Dziennik'!$M$4:$M$1200,'Dziennik'!$C$4:$C$1200,$A58)</f>
        <v/>
      </c>
      <c r="G58" s="90">
        <f>SUMIFS('Dziennik'!$I$4:$I$1200,'Dziennik'!$C$4:$C$1200,$A58)</f>
        <v/>
      </c>
      <c r="H58" s="90">
        <f>SUMIFS('Dziennik'!$P$4:$P$1200,'Dziennik'!$C$4:$C$1200,$A58)</f>
        <v/>
      </c>
      <c r="I58" s="91">
        <f>IF(F58&gt;0,H58/F58,"")</f>
        <v/>
      </c>
      <c r="J58" s="92">
        <f>COUNTIFS('Dziennik'!$C$4:$C$1200,$A58,'Dziennik'!$M$4:$M$1200,"&gt;0")</f>
        <v/>
      </c>
      <c r="K58" s="92">
        <f>COUNTIFS('Dziennik'!$C$4:$C$1200,$A58,'Dziennik'!$P$4:$P$1200,"&gt;0")</f>
        <v/>
      </c>
      <c r="L58" s="90">
        <f>_xlfn.MAXIFS('Dziennik'!$P$4:$P$1200,'Dziennik'!$C$4:$C$1200,$A58)</f>
        <v/>
      </c>
      <c r="M58" s="90">
        <f>SUMIFS('Dziennik'!$Q$4:$Q$1200,'Dziennik'!$C$4:$C$1200,$A58)*24</f>
        <v/>
      </c>
      <c r="N58" s="92">
        <f>SUMIFS('Dziennik'!$W$4:$W$1200,'Dziennik'!$C$4:$C$1200,$A58)</f>
        <v/>
      </c>
      <c r="O58" s="93">
        <f>IF(AND(H57&gt;0,H58&gt;0),H58/H57-1,"")</f>
        <v/>
      </c>
      <c r="P58" s="94">
        <f>IF(AND(N58&gt;0,AVERAGE(N55:N58)&gt;0,COUNTIF(N55:N58,"&gt;0")=4),N58/AVERAGE(N55:N58),"")</f>
        <v/>
      </c>
      <c r="Q58" s="92">
        <f>COUNTIFS('Zmiany planu'!$C$4:$C$1000,"&gt;="&amp;A58,'Zmiany planu'!$C$4:$C$1000,"&lt;="&amp;B58)</f>
        <v/>
      </c>
      <c r="R58" s="95">
        <f>IFERROR(AVERAGEIFS('Dziennik'!$Y$4:$Y$1200,'Dziennik'!$C$4:$C$1200,$A58),"")</f>
        <v/>
      </c>
      <c r="S58" s="96">
        <f>IF(COUNTIFS('Dziennik'!$C$4:$C$1200,$A58,'Dziennik'!$AB$4:$AB$1200,"&gt;=0")=0,"",_xlfn.MAXIFS('Dziennik'!$AB$4:$AB$1200,'Dziennik'!$C$4:$C$1200,$A58))</f>
        <v/>
      </c>
      <c r="T58" s="92">
        <f>COUNTIFS('Dziennik'!$C$4:$C$1200,$A58,'Dziennik'!$AI$4:$AI$1200,"&lt;&gt;",'Dziennik'!$AJ$4:$AJ$1200,"")</f>
        <v/>
      </c>
      <c r="U58" s="97">
        <f>IF(AND(H58=0,F58=0),"",IF(N(S58)&gt;='Ustawienia'!$B$31,"⚠ ból  ","")&amp;IF(AND(ISNUMBER(O58),N(O58)&gt;'Ustawienia'!$B$30),"⚠ skok km  ","")&amp;IF(AND(ISNUMBER(P58),N(P58)&gt;'Ustawienia'!$B$32),"⚠ obciążenie  ","")&amp;IF(AND(ISNUMBER(I58),N(I58)&lt;0.7,B58&lt;TODAY()),"↓ realizacja &lt;70%  ","")&amp;IF(T58&gt;0,"? pytania  ",""))</f>
        <v/>
      </c>
      <c r="V58" s="89" t="n"/>
      <c r="W58" s="98" t="n"/>
    </row>
    <row r="59">
      <c r="A59" s="86" t="n">
        <v>46650</v>
      </c>
      <c r="B59" s="87">
        <f>A59+6</f>
        <v/>
      </c>
      <c r="C59" s="88">
        <f>WEEKNUM(A59,21)</f>
        <v/>
      </c>
      <c r="D59" s="89" t="n"/>
      <c r="E59" s="89" t="n"/>
      <c r="F59" s="90">
        <f>SUMIFS('Dziennik'!$M$4:$M$1200,'Dziennik'!$C$4:$C$1200,$A59)</f>
        <v/>
      </c>
      <c r="G59" s="90">
        <f>SUMIFS('Dziennik'!$I$4:$I$1200,'Dziennik'!$C$4:$C$1200,$A59)</f>
        <v/>
      </c>
      <c r="H59" s="90">
        <f>SUMIFS('Dziennik'!$P$4:$P$1200,'Dziennik'!$C$4:$C$1200,$A59)</f>
        <v/>
      </c>
      <c r="I59" s="91">
        <f>IF(F59&gt;0,H59/F59,"")</f>
        <v/>
      </c>
      <c r="J59" s="92">
        <f>COUNTIFS('Dziennik'!$C$4:$C$1200,$A59,'Dziennik'!$M$4:$M$1200,"&gt;0")</f>
        <v/>
      </c>
      <c r="K59" s="92">
        <f>COUNTIFS('Dziennik'!$C$4:$C$1200,$A59,'Dziennik'!$P$4:$P$1200,"&gt;0")</f>
        <v/>
      </c>
      <c r="L59" s="90">
        <f>_xlfn.MAXIFS('Dziennik'!$P$4:$P$1200,'Dziennik'!$C$4:$C$1200,$A59)</f>
        <v/>
      </c>
      <c r="M59" s="90">
        <f>SUMIFS('Dziennik'!$Q$4:$Q$1200,'Dziennik'!$C$4:$C$1200,$A59)*24</f>
        <v/>
      </c>
      <c r="N59" s="92">
        <f>SUMIFS('Dziennik'!$W$4:$W$1200,'Dziennik'!$C$4:$C$1200,$A59)</f>
        <v/>
      </c>
      <c r="O59" s="93">
        <f>IF(AND(H58&gt;0,H59&gt;0),H59/H58-1,"")</f>
        <v/>
      </c>
      <c r="P59" s="94">
        <f>IF(AND(N59&gt;0,AVERAGE(N56:N59)&gt;0,COUNTIF(N56:N59,"&gt;0")=4),N59/AVERAGE(N56:N59),"")</f>
        <v/>
      </c>
      <c r="Q59" s="92">
        <f>COUNTIFS('Zmiany planu'!$C$4:$C$1000,"&gt;="&amp;A59,'Zmiany planu'!$C$4:$C$1000,"&lt;="&amp;B59)</f>
        <v/>
      </c>
      <c r="R59" s="95">
        <f>IFERROR(AVERAGEIFS('Dziennik'!$Y$4:$Y$1200,'Dziennik'!$C$4:$C$1200,$A59),"")</f>
        <v/>
      </c>
      <c r="S59" s="96">
        <f>IF(COUNTIFS('Dziennik'!$C$4:$C$1200,$A59,'Dziennik'!$AB$4:$AB$1200,"&gt;=0")=0,"",_xlfn.MAXIFS('Dziennik'!$AB$4:$AB$1200,'Dziennik'!$C$4:$C$1200,$A59))</f>
        <v/>
      </c>
      <c r="T59" s="92">
        <f>COUNTIFS('Dziennik'!$C$4:$C$1200,$A59,'Dziennik'!$AI$4:$AI$1200,"&lt;&gt;",'Dziennik'!$AJ$4:$AJ$1200,"")</f>
        <v/>
      </c>
      <c r="U59" s="97">
        <f>IF(AND(H59=0,F59=0),"",IF(N(S59)&gt;='Ustawienia'!$B$31,"⚠ ból  ","")&amp;IF(AND(ISNUMBER(O59),N(O59)&gt;'Ustawienia'!$B$30),"⚠ skok km  ","")&amp;IF(AND(ISNUMBER(P59),N(P59)&gt;'Ustawienia'!$B$32),"⚠ obciążenie  ","")&amp;IF(AND(ISNUMBER(I59),N(I59)&lt;0.7,B59&lt;TODAY()),"↓ realizacja &lt;70%  ","")&amp;IF(T59&gt;0,"? pytania  ",""))</f>
        <v/>
      </c>
      <c r="V59" s="89" t="n"/>
      <c r="W59" s="98" t="n"/>
    </row>
    <row r="60">
      <c r="A60" s="86" t="n">
        <v>46657</v>
      </c>
      <c r="B60" s="87">
        <f>A60+6</f>
        <v/>
      </c>
      <c r="C60" s="88">
        <f>WEEKNUM(A60,21)</f>
        <v/>
      </c>
      <c r="D60" s="89" t="n"/>
      <c r="E60" s="89" t="n"/>
      <c r="F60" s="90">
        <f>SUMIFS('Dziennik'!$M$4:$M$1200,'Dziennik'!$C$4:$C$1200,$A60)</f>
        <v/>
      </c>
      <c r="G60" s="90">
        <f>SUMIFS('Dziennik'!$I$4:$I$1200,'Dziennik'!$C$4:$C$1200,$A60)</f>
        <v/>
      </c>
      <c r="H60" s="90">
        <f>SUMIFS('Dziennik'!$P$4:$P$1200,'Dziennik'!$C$4:$C$1200,$A60)</f>
        <v/>
      </c>
      <c r="I60" s="91">
        <f>IF(F60&gt;0,H60/F60,"")</f>
        <v/>
      </c>
      <c r="J60" s="92">
        <f>COUNTIFS('Dziennik'!$C$4:$C$1200,$A60,'Dziennik'!$M$4:$M$1200,"&gt;0")</f>
        <v/>
      </c>
      <c r="K60" s="92">
        <f>COUNTIFS('Dziennik'!$C$4:$C$1200,$A60,'Dziennik'!$P$4:$P$1200,"&gt;0")</f>
        <v/>
      </c>
      <c r="L60" s="90">
        <f>_xlfn.MAXIFS('Dziennik'!$P$4:$P$1200,'Dziennik'!$C$4:$C$1200,$A60)</f>
        <v/>
      </c>
      <c r="M60" s="90">
        <f>SUMIFS('Dziennik'!$Q$4:$Q$1200,'Dziennik'!$C$4:$C$1200,$A60)*24</f>
        <v/>
      </c>
      <c r="N60" s="92">
        <f>SUMIFS('Dziennik'!$W$4:$W$1200,'Dziennik'!$C$4:$C$1200,$A60)</f>
        <v/>
      </c>
      <c r="O60" s="93">
        <f>IF(AND(H59&gt;0,H60&gt;0),H60/H59-1,"")</f>
        <v/>
      </c>
      <c r="P60" s="94">
        <f>IF(AND(N60&gt;0,AVERAGE(N57:N60)&gt;0,COUNTIF(N57:N60,"&gt;0")=4),N60/AVERAGE(N57:N60),"")</f>
        <v/>
      </c>
      <c r="Q60" s="92">
        <f>COUNTIFS('Zmiany planu'!$C$4:$C$1000,"&gt;="&amp;A60,'Zmiany planu'!$C$4:$C$1000,"&lt;="&amp;B60)</f>
        <v/>
      </c>
      <c r="R60" s="95">
        <f>IFERROR(AVERAGEIFS('Dziennik'!$Y$4:$Y$1200,'Dziennik'!$C$4:$C$1200,$A60),"")</f>
        <v/>
      </c>
      <c r="S60" s="96">
        <f>IF(COUNTIFS('Dziennik'!$C$4:$C$1200,$A60,'Dziennik'!$AB$4:$AB$1200,"&gt;=0")=0,"",_xlfn.MAXIFS('Dziennik'!$AB$4:$AB$1200,'Dziennik'!$C$4:$C$1200,$A60))</f>
        <v/>
      </c>
      <c r="T60" s="92">
        <f>COUNTIFS('Dziennik'!$C$4:$C$1200,$A60,'Dziennik'!$AI$4:$AI$1200,"&lt;&gt;",'Dziennik'!$AJ$4:$AJ$1200,"")</f>
        <v/>
      </c>
      <c r="U60" s="97">
        <f>IF(AND(H60=0,F60=0),"",IF(N(S60)&gt;='Ustawienia'!$B$31,"⚠ ból  ","")&amp;IF(AND(ISNUMBER(O60),N(O60)&gt;'Ustawienia'!$B$30),"⚠ skok km  ","")&amp;IF(AND(ISNUMBER(P60),N(P60)&gt;'Ustawienia'!$B$32),"⚠ obciążenie  ","")&amp;IF(AND(ISNUMBER(I60),N(I60)&lt;0.7,B60&lt;TODAY()),"↓ realizacja &lt;70%  ","")&amp;IF(T60&gt;0,"? pytania  ",""))</f>
        <v/>
      </c>
      <c r="V60" s="89" t="n"/>
      <c r="W60" s="98" t="n"/>
    </row>
    <row r="61">
      <c r="A61" s="86" t="n">
        <v>46664</v>
      </c>
      <c r="B61" s="87">
        <f>A61+6</f>
        <v/>
      </c>
      <c r="C61" s="88">
        <f>WEEKNUM(A61,21)</f>
        <v/>
      </c>
      <c r="D61" s="89" t="n"/>
      <c r="E61" s="89" t="n"/>
      <c r="F61" s="90">
        <f>SUMIFS('Dziennik'!$M$4:$M$1200,'Dziennik'!$C$4:$C$1200,$A61)</f>
        <v/>
      </c>
      <c r="G61" s="90">
        <f>SUMIFS('Dziennik'!$I$4:$I$1200,'Dziennik'!$C$4:$C$1200,$A61)</f>
        <v/>
      </c>
      <c r="H61" s="90">
        <f>SUMIFS('Dziennik'!$P$4:$P$1200,'Dziennik'!$C$4:$C$1200,$A61)</f>
        <v/>
      </c>
      <c r="I61" s="91">
        <f>IF(F61&gt;0,H61/F61,"")</f>
        <v/>
      </c>
      <c r="J61" s="92">
        <f>COUNTIFS('Dziennik'!$C$4:$C$1200,$A61,'Dziennik'!$M$4:$M$1200,"&gt;0")</f>
        <v/>
      </c>
      <c r="K61" s="92">
        <f>COUNTIFS('Dziennik'!$C$4:$C$1200,$A61,'Dziennik'!$P$4:$P$1200,"&gt;0")</f>
        <v/>
      </c>
      <c r="L61" s="90">
        <f>_xlfn.MAXIFS('Dziennik'!$P$4:$P$1200,'Dziennik'!$C$4:$C$1200,$A61)</f>
        <v/>
      </c>
      <c r="M61" s="90">
        <f>SUMIFS('Dziennik'!$Q$4:$Q$1200,'Dziennik'!$C$4:$C$1200,$A61)*24</f>
        <v/>
      </c>
      <c r="N61" s="92">
        <f>SUMIFS('Dziennik'!$W$4:$W$1200,'Dziennik'!$C$4:$C$1200,$A61)</f>
        <v/>
      </c>
      <c r="O61" s="93">
        <f>IF(AND(H60&gt;0,H61&gt;0),H61/H60-1,"")</f>
        <v/>
      </c>
      <c r="P61" s="94">
        <f>IF(AND(N61&gt;0,AVERAGE(N58:N61)&gt;0,COUNTIF(N58:N61,"&gt;0")=4),N61/AVERAGE(N58:N61),"")</f>
        <v/>
      </c>
      <c r="Q61" s="92">
        <f>COUNTIFS('Zmiany planu'!$C$4:$C$1000,"&gt;="&amp;A61,'Zmiany planu'!$C$4:$C$1000,"&lt;="&amp;B61)</f>
        <v/>
      </c>
      <c r="R61" s="95">
        <f>IFERROR(AVERAGEIFS('Dziennik'!$Y$4:$Y$1200,'Dziennik'!$C$4:$C$1200,$A61),"")</f>
        <v/>
      </c>
      <c r="S61" s="96">
        <f>IF(COUNTIFS('Dziennik'!$C$4:$C$1200,$A61,'Dziennik'!$AB$4:$AB$1200,"&gt;=0")=0,"",_xlfn.MAXIFS('Dziennik'!$AB$4:$AB$1200,'Dziennik'!$C$4:$C$1200,$A61))</f>
        <v/>
      </c>
      <c r="T61" s="92">
        <f>COUNTIFS('Dziennik'!$C$4:$C$1200,$A61,'Dziennik'!$AI$4:$AI$1200,"&lt;&gt;",'Dziennik'!$AJ$4:$AJ$1200,"")</f>
        <v/>
      </c>
      <c r="U61" s="97">
        <f>IF(AND(H61=0,F61=0),"",IF(N(S61)&gt;='Ustawienia'!$B$31,"⚠ ból  ","")&amp;IF(AND(ISNUMBER(O61),N(O61)&gt;'Ustawienia'!$B$30),"⚠ skok km  ","")&amp;IF(AND(ISNUMBER(P61),N(P61)&gt;'Ustawienia'!$B$32),"⚠ obciążenie  ","")&amp;IF(AND(ISNUMBER(I61),N(I61)&lt;0.7,B61&lt;TODAY()),"↓ realizacja &lt;70%  ","")&amp;IF(T61&gt;0,"? pytania  ",""))</f>
        <v/>
      </c>
      <c r="V61" s="89" t="n"/>
      <c r="W61" s="98" t="n"/>
    </row>
    <row r="62">
      <c r="A62" s="86" t="n">
        <v>46671</v>
      </c>
      <c r="B62" s="87">
        <f>A62+6</f>
        <v/>
      </c>
      <c r="C62" s="88">
        <f>WEEKNUM(A62,21)</f>
        <v/>
      </c>
      <c r="D62" s="89" t="n"/>
      <c r="E62" s="89" t="n"/>
      <c r="F62" s="90">
        <f>SUMIFS('Dziennik'!$M$4:$M$1200,'Dziennik'!$C$4:$C$1200,$A62)</f>
        <v/>
      </c>
      <c r="G62" s="90">
        <f>SUMIFS('Dziennik'!$I$4:$I$1200,'Dziennik'!$C$4:$C$1200,$A62)</f>
        <v/>
      </c>
      <c r="H62" s="90">
        <f>SUMIFS('Dziennik'!$P$4:$P$1200,'Dziennik'!$C$4:$C$1200,$A62)</f>
        <v/>
      </c>
      <c r="I62" s="91">
        <f>IF(F62&gt;0,H62/F62,"")</f>
        <v/>
      </c>
      <c r="J62" s="92">
        <f>COUNTIFS('Dziennik'!$C$4:$C$1200,$A62,'Dziennik'!$M$4:$M$1200,"&gt;0")</f>
        <v/>
      </c>
      <c r="K62" s="92">
        <f>COUNTIFS('Dziennik'!$C$4:$C$1200,$A62,'Dziennik'!$P$4:$P$1200,"&gt;0")</f>
        <v/>
      </c>
      <c r="L62" s="90">
        <f>_xlfn.MAXIFS('Dziennik'!$P$4:$P$1200,'Dziennik'!$C$4:$C$1200,$A62)</f>
        <v/>
      </c>
      <c r="M62" s="90">
        <f>SUMIFS('Dziennik'!$Q$4:$Q$1200,'Dziennik'!$C$4:$C$1200,$A62)*24</f>
        <v/>
      </c>
      <c r="N62" s="92">
        <f>SUMIFS('Dziennik'!$W$4:$W$1200,'Dziennik'!$C$4:$C$1200,$A62)</f>
        <v/>
      </c>
      <c r="O62" s="93">
        <f>IF(AND(H61&gt;0,H62&gt;0),H62/H61-1,"")</f>
        <v/>
      </c>
      <c r="P62" s="94">
        <f>IF(AND(N62&gt;0,AVERAGE(N59:N62)&gt;0,COUNTIF(N59:N62,"&gt;0")=4),N62/AVERAGE(N59:N62),"")</f>
        <v/>
      </c>
      <c r="Q62" s="92">
        <f>COUNTIFS('Zmiany planu'!$C$4:$C$1000,"&gt;="&amp;A62,'Zmiany planu'!$C$4:$C$1000,"&lt;="&amp;B62)</f>
        <v/>
      </c>
      <c r="R62" s="95">
        <f>IFERROR(AVERAGEIFS('Dziennik'!$Y$4:$Y$1200,'Dziennik'!$C$4:$C$1200,$A62),"")</f>
        <v/>
      </c>
      <c r="S62" s="96">
        <f>IF(COUNTIFS('Dziennik'!$C$4:$C$1200,$A62,'Dziennik'!$AB$4:$AB$1200,"&gt;=0")=0,"",_xlfn.MAXIFS('Dziennik'!$AB$4:$AB$1200,'Dziennik'!$C$4:$C$1200,$A62))</f>
        <v/>
      </c>
      <c r="T62" s="92">
        <f>COUNTIFS('Dziennik'!$C$4:$C$1200,$A62,'Dziennik'!$AI$4:$AI$1200,"&lt;&gt;",'Dziennik'!$AJ$4:$AJ$1200,"")</f>
        <v/>
      </c>
      <c r="U62" s="97">
        <f>IF(AND(H62=0,F62=0),"",IF(N(S62)&gt;='Ustawienia'!$B$31,"⚠ ból  ","")&amp;IF(AND(ISNUMBER(O62),N(O62)&gt;'Ustawienia'!$B$30),"⚠ skok km  ","")&amp;IF(AND(ISNUMBER(P62),N(P62)&gt;'Ustawienia'!$B$32),"⚠ obciążenie  ","")&amp;IF(AND(ISNUMBER(I62),N(I62)&lt;0.7,B62&lt;TODAY()),"↓ realizacja &lt;70%  ","")&amp;IF(T62&gt;0,"? pytania  ",""))</f>
        <v/>
      </c>
      <c r="V62" s="89" t="n"/>
      <c r="W62" s="98" t="n"/>
    </row>
    <row r="63">
      <c r="A63" s="86" t="n">
        <v>46678</v>
      </c>
      <c r="B63" s="87">
        <f>A63+6</f>
        <v/>
      </c>
      <c r="C63" s="88">
        <f>WEEKNUM(A63,21)</f>
        <v/>
      </c>
      <c r="D63" s="89" t="n"/>
      <c r="E63" s="89" t="n"/>
      <c r="F63" s="90">
        <f>SUMIFS('Dziennik'!$M$4:$M$1200,'Dziennik'!$C$4:$C$1200,$A63)</f>
        <v/>
      </c>
      <c r="G63" s="90">
        <f>SUMIFS('Dziennik'!$I$4:$I$1200,'Dziennik'!$C$4:$C$1200,$A63)</f>
        <v/>
      </c>
      <c r="H63" s="90">
        <f>SUMIFS('Dziennik'!$P$4:$P$1200,'Dziennik'!$C$4:$C$1200,$A63)</f>
        <v/>
      </c>
      <c r="I63" s="91">
        <f>IF(F63&gt;0,H63/F63,"")</f>
        <v/>
      </c>
      <c r="J63" s="92">
        <f>COUNTIFS('Dziennik'!$C$4:$C$1200,$A63,'Dziennik'!$M$4:$M$1200,"&gt;0")</f>
        <v/>
      </c>
      <c r="K63" s="92">
        <f>COUNTIFS('Dziennik'!$C$4:$C$1200,$A63,'Dziennik'!$P$4:$P$1200,"&gt;0")</f>
        <v/>
      </c>
      <c r="L63" s="90">
        <f>_xlfn.MAXIFS('Dziennik'!$P$4:$P$1200,'Dziennik'!$C$4:$C$1200,$A63)</f>
        <v/>
      </c>
      <c r="M63" s="90">
        <f>SUMIFS('Dziennik'!$Q$4:$Q$1200,'Dziennik'!$C$4:$C$1200,$A63)*24</f>
        <v/>
      </c>
      <c r="N63" s="92">
        <f>SUMIFS('Dziennik'!$W$4:$W$1200,'Dziennik'!$C$4:$C$1200,$A63)</f>
        <v/>
      </c>
      <c r="O63" s="93">
        <f>IF(AND(H62&gt;0,H63&gt;0),H63/H62-1,"")</f>
        <v/>
      </c>
      <c r="P63" s="94">
        <f>IF(AND(N63&gt;0,AVERAGE(N60:N63)&gt;0,COUNTIF(N60:N63,"&gt;0")=4),N63/AVERAGE(N60:N63),"")</f>
        <v/>
      </c>
      <c r="Q63" s="92">
        <f>COUNTIFS('Zmiany planu'!$C$4:$C$1000,"&gt;="&amp;A63,'Zmiany planu'!$C$4:$C$1000,"&lt;="&amp;B63)</f>
        <v/>
      </c>
      <c r="R63" s="95">
        <f>IFERROR(AVERAGEIFS('Dziennik'!$Y$4:$Y$1200,'Dziennik'!$C$4:$C$1200,$A63),"")</f>
        <v/>
      </c>
      <c r="S63" s="96">
        <f>IF(COUNTIFS('Dziennik'!$C$4:$C$1200,$A63,'Dziennik'!$AB$4:$AB$1200,"&gt;=0")=0,"",_xlfn.MAXIFS('Dziennik'!$AB$4:$AB$1200,'Dziennik'!$C$4:$C$1200,$A63))</f>
        <v/>
      </c>
      <c r="T63" s="92">
        <f>COUNTIFS('Dziennik'!$C$4:$C$1200,$A63,'Dziennik'!$AI$4:$AI$1200,"&lt;&gt;",'Dziennik'!$AJ$4:$AJ$1200,"")</f>
        <v/>
      </c>
      <c r="U63" s="97">
        <f>IF(AND(H63=0,F63=0),"",IF(N(S63)&gt;='Ustawienia'!$B$31,"⚠ ból  ","")&amp;IF(AND(ISNUMBER(O63),N(O63)&gt;'Ustawienia'!$B$30),"⚠ skok km  ","")&amp;IF(AND(ISNUMBER(P63),N(P63)&gt;'Ustawienia'!$B$32),"⚠ obciążenie  ","")&amp;IF(AND(ISNUMBER(I63),N(I63)&lt;0.7,B63&lt;TODAY()),"↓ realizacja &lt;70%  ","")&amp;IF(T63&gt;0,"? pytania  ",""))</f>
        <v/>
      </c>
      <c r="V63" s="89" t="n"/>
      <c r="W63" s="98" t="n"/>
    </row>
    <row r="64">
      <c r="A64" s="86" t="n">
        <v>46685</v>
      </c>
      <c r="B64" s="87">
        <f>A64+6</f>
        <v/>
      </c>
      <c r="C64" s="88">
        <f>WEEKNUM(A64,21)</f>
        <v/>
      </c>
      <c r="D64" s="89" t="n"/>
      <c r="E64" s="89" t="n"/>
      <c r="F64" s="90">
        <f>SUMIFS('Dziennik'!$M$4:$M$1200,'Dziennik'!$C$4:$C$1200,$A64)</f>
        <v/>
      </c>
      <c r="G64" s="90">
        <f>SUMIFS('Dziennik'!$I$4:$I$1200,'Dziennik'!$C$4:$C$1200,$A64)</f>
        <v/>
      </c>
      <c r="H64" s="90">
        <f>SUMIFS('Dziennik'!$P$4:$P$1200,'Dziennik'!$C$4:$C$1200,$A64)</f>
        <v/>
      </c>
      <c r="I64" s="91">
        <f>IF(F64&gt;0,H64/F64,"")</f>
        <v/>
      </c>
      <c r="J64" s="92">
        <f>COUNTIFS('Dziennik'!$C$4:$C$1200,$A64,'Dziennik'!$M$4:$M$1200,"&gt;0")</f>
        <v/>
      </c>
      <c r="K64" s="92">
        <f>COUNTIFS('Dziennik'!$C$4:$C$1200,$A64,'Dziennik'!$P$4:$P$1200,"&gt;0")</f>
        <v/>
      </c>
      <c r="L64" s="90">
        <f>_xlfn.MAXIFS('Dziennik'!$P$4:$P$1200,'Dziennik'!$C$4:$C$1200,$A64)</f>
        <v/>
      </c>
      <c r="M64" s="90">
        <f>SUMIFS('Dziennik'!$Q$4:$Q$1200,'Dziennik'!$C$4:$C$1200,$A64)*24</f>
        <v/>
      </c>
      <c r="N64" s="92">
        <f>SUMIFS('Dziennik'!$W$4:$W$1200,'Dziennik'!$C$4:$C$1200,$A64)</f>
        <v/>
      </c>
      <c r="O64" s="93">
        <f>IF(AND(H63&gt;0,H64&gt;0),H64/H63-1,"")</f>
        <v/>
      </c>
      <c r="P64" s="94">
        <f>IF(AND(N64&gt;0,AVERAGE(N61:N64)&gt;0,COUNTIF(N61:N64,"&gt;0")=4),N64/AVERAGE(N61:N64),"")</f>
        <v/>
      </c>
      <c r="Q64" s="92">
        <f>COUNTIFS('Zmiany planu'!$C$4:$C$1000,"&gt;="&amp;A64,'Zmiany planu'!$C$4:$C$1000,"&lt;="&amp;B64)</f>
        <v/>
      </c>
      <c r="R64" s="95">
        <f>IFERROR(AVERAGEIFS('Dziennik'!$Y$4:$Y$1200,'Dziennik'!$C$4:$C$1200,$A64),"")</f>
        <v/>
      </c>
      <c r="S64" s="96">
        <f>IF(COUNTIFS('Dziennik'!$C$4:$C$1200,$A64,'Dziennik'!$AB$4:$AB$1200,"&gt;=0")=0,"",_xlfn.MAXIFS('Dziennik'!$AB$4:$AB$1200,'Dziennik'!$C$4:$C$1200,$A64))</f>
        <v/>
      </c>
      <c r="T64" s="92">
        <f>COUNTIFS('Dziennik'!$C$4:$C$1200,$A64,'Dziennik'!$AI$4:$AI$1200,"&lt;&gt;",'Dziennik'!$AJ$4:$AJ$1200,"")</f>
        <v/>
      </c>
      <c r="U64" s="97">
        <f>IF(AND(H64=0,F64=0),"",IF(N(S64)&gt;='Ustawienia'!$B$31,"⚠ ból  ","")&amp;IF(AND(ISNUMBER(O64),N(O64)&gt;'Ustawienia'!$B$30),"⚠ skok km  ","")&amp;IF(AND(ISNUMBER(P64),N(P64)&gt;'Ustawienia'!$B$32),"⚠ obciążenie  ","")&amp;IF(AND(ISNUMBER(I64),N(I64)&lt;0.7,B64&lt;TODAY()),"↓ realizacja &lt;70%  ","")&amp;IF(T64&gt;0,"? pytania  ",""))</f>
        <v/>
      </c>
      <c r="V64" s="89" t="n"/>
      <c r="W64" s="98" t="n"/>
    </row>
    <row r="65">
      <c r="A65" s="86" t="n">
        <v>46692</v>
      </c>
      <c r="B65" s="87">
        <f>A65+6</f>
        <v/>
      </c>
      <c r="C65" s="88">
        <f>WEEKNUM(A65,21)</f>
        <v/>
      </c>
      <c r="D65" s="89" t="n"/>
      <c r="E65" s="89" t="n"/>
      <c r="F65" s="90">
        <f>SUMIFS('Dziennik'!$M$4:$M$1200,'Dziennik'!$C$4:$C$1200,$A65)</f>
        <v/>
      </c>
      <c r="G65" s="90">
        <f>SUMIFS('Dziennik'!$I$4:$I$1200,'Dziennik'!$C$4:$C$1200,$A65)</f>
        <v/>
      </c>
      <c r="H65" s="90">
        <f>SUMIFS('Dziennik'!$P$4:$P$1200,'Dziennik'!$C$4:$C$1200,$A65)</f>
        <v/>
      </c>
      <c r="I65" s="91">
        <f>IF(F65&gt;0,H65/F65,"")</f>
        <v/>
      </c>
      <c r="J65" s="92">
        <f>COUNTIFS('Dziennik'!$C$4:$C$1200,$A65,'Dziennik'!$M$4:$M$1200,"&gt;0")</f>
        <v/>
      </c>
      <c r="K65" s="92">
        <f>COUNTIFS('Dziennik'!$C$4:$C$1200,$A65,'Dziennik'!$P$4:$P$1200,"&gt;0")</f>
        <v/>
      </c>
      <c r="L65" s="90">
        <f>_xlfn.MAXIFS('Dziennik'!$P$4:$P$1200,'Dziennik'!$C$4:$C$1200,$A65)</f>
        <v/>
      </c>
      <c r="M65" s="90">
        <f>SUMIFS('Dziennik'!$Q$4:$Q$1200,'Dziennik'!$C$4:$C$1200,$A65)*24</f>
        <v/>
      </c>
      <c r="N65" s="92">
        <f>SUMIFS('Dziennik'!$W$4:$W$1200,'Dziennik'!$C$4:$C$1200,$A65)</f>
        <v/>
      </c>
      <c r="O65" s="93">
        <f>IF(AND(H64&gt;0,H65&gt;0),H65/H64-1,"")</f>
        <v/>
      </c>
      <c r="P65" s="94">
        <f>IF(AND(N65&gt;0,AVERAGE(N62:N65)&gt;0,COUNTIF(N62:N65,"&gt;0")=4),N65/AVERAGE(N62:N65),"")</f>
        <v/>
      </c>
      <c r="Q65" s="92">
        <f>COUNTIFS('Zmiany planu'!$C$4:$C$1000,"&gt;="&amp;A65,'Zmiany planu'!$C$4:$C$1000,"&lt;="&amp;B65)</f>
        <v/>
      </c>
      <c r="R65" s="95">
        <f>IFERROR(AVERAGEIFS('Dziennik'!$Y$4:$Y$1200,'Dziennik'!$C$4:$C$1200,$A65),"")</f>
        <v/>
      </c>
      <c r="S65" s="96">
        <f>IF(COUNTIFS('Dziennik'!$C$4:$C$1200,$A65,'Dziennik'!$AB$4:$AB$1200,"&gt;=0")=0,"",_xlfn.MAXIFS('Dziennik'!$AB$4:$AB$1200,'Dziennik'!$C$4:$C$1200,$A65))</f>
        <v/>
      </c>
      <c r="T65" s="92">
        <f>COUNTIFS('Dziennik'!$C$4:$C$1200,$A65,'Dziennik'!$AI$4:$AI$1200,"&lt;&gt;",'Dziennik'!$AJ$4:$AJ$1200,"")</f>
        <v/>
      </c>
      <c r="U65" s="97">
        <f>IF(AND(H65=0,F65=0),"",IF(N(S65)&gt;='Ustawienia'!$B$31,"⚠ ból  ","")&amp;IF(AND(ISNUMBER(O65),N(O65)&gt;'Ustawienia'!$B$30),"⚠ skok km  ","")&amp;IF(AND(ISNUMBER(P65),N(P65)&gt;'Ustawienia'!$B$32),"⚠ obciążenie  ","")&amp;IF(AND(ISNUMBER(I65),N(I65)&lt;0.7,B65&lt;TODAY()),"↓ realizacja &lt;70%  ","")&amp;IF(T65&gt;0,"? pytania  ",""))</f>
        <v/>
      </c>
      <c r="V65" s="89" t="n"/>
      <c r="W65" s="98" t="n"/>
    </row>
    <row r="66">
      <c r="A66" s="86" t="n">
        <v>46699</v>
      </c>
      <c r="B66" s="87">
        <f>A66+6</f>
        <v/>
      </c>
      <c r="C66" s="88">
        <f>WEEKNUM(A66,21)</f>
        <v/>
      </c>
      <c r="D66" s="89" t="n"/>
      <c r="E66" s="89" t="n"/>
      <c r="F66" s="90">
        <f>SUMIFS('Dziennik'!$M$4:$M$1200,'Dziennik'!$C$4:$C$1200,$A66)</f>
        <v/>
      </c>
      <c r="G66" s="90">
        <f>SUMIFS('Dziennik'!$I$4:$I$1200,'Dziennik'!$C$4:$C$1200,$A66)</f>
        <v/>
      </c>
      <c r="H66" s="90">
        <f>SUMIFS('Dziennik'!$P$4:$P$1200,'Dziennik'!$C$4:$C$1200,$A66)</f>
        <v/>
      </c>
      <c r="I66" s="91">
        <f>IF(F66&gt;0,H66/F66,"")</f>
        <v/>
      </c>
      <c r="J66" s="92">
        <f>COUNTIFS('Dziennik'!$C$4:$C$1200,$A66,'Dziennik'!$M$4:$M$1200,"&gt;0")</f>
        <v/>
      </c>
      <c r="K66" s="92">
        <f>COUNTIFS('Dziennik'!$C$4:$C$1200,$A66,'Dziennik'!$P$4:$P$1200,"&gt;0")</f>
        <v/>
      </c>
      <c r="L66" s="90">
        <f>_xlfn.MAXIFS('Dziennik'!$P$4:$P$1200,'Dziennik'!$C$4:$C$1200,$A66)</f>
        <v/>
      </c>
      <c r="M66" s="90">
        <f>SUMIFS('Dziennik'!$Q$4:$Q$1200,'Dziennik'!$C$4:$C$1200,$A66)*24</f>
        <v/>
      </c>
      <c r="N66" s="92">
        <f>SUMIFS('Dziennik'!$W$4:$W$1200,'Dziennik'!$C$4:$C$1200,$A66)</f>
        <v/>
      </c>
      <c r="O66" s="93">
        <f>IF(AND(H65&gt;0,H66&gt;0),H66/H65-1,"")</f>
        <v/>
      </c>
      <c r="P66" s="94">
        <f>IF(AND(N66&gt;0,AVERAGE(N63:N66)&gt;0,COUNTIF(N63:N66,"&gt;0")=4),N66/AVERAGE(N63:N66),"")</f>
        <v/>
      </c>
      <c r="Q66" s="92">
        <f>COUNTIFS('Zmiany planu'!$C$4:$C$1000,"&gt;="&amp;A66,'Zmiany planu'!$C$4:$C$1000,"&lt;="&amp;B66)</f>
        <v/>
      </c>
      <c r="R66" s="95">
        <f>IFERROR(AVERAGEIFS('Dziennik'!$Y$4:$Y$1200,'Dziennik'!$C$4:$C$1200,$A66),"")</f>
        <v/>
      </c>
      <c r="S66" s="96">
        <f>IF(COUNTIFS('Dziennik'!$C$4:$C$1200,$A66,'Dziennik'!$AB$4:$AB$1200,"&gt;=0")=0,"",_xlfn.MAXIFS('Dziennik'!$AB$4:$AB$1200,'Dziennik'!$C$4:$C$1200,$A66))</f>
        <v/>
      </c>
      <c r="T66" s="92">
        <f>COUNTIFS('Dziennik'!$C$4:$C$1200,$A66,'Dziennik'!$AI$4:$AI$1200,"&lt;&gt;",'Dziennik'!$AJ$4:$AJ$1200,"")</f>
        <v/>
      </c>
      <c r="U66" s="97">
        <f>IF(AND(H66=0,F66=0),"",IF(N(S66)&gt;='Ustawienia'!$B$31,"⚠ ból  ","")&amp;IF(AND(ISNUMBER(O66),N(O66)&gt;'Ustawienia'!$B$30),"⚠ skok km  ","")&amp;IF(AND(ISNUMBER(P66),N(P66)&gt;'Ustawienia'!$B$32),"⚠ obciążenie  ","")&amp;IF(AND(ISNUMBER(I66),N(I66)&lt;0.7,B66&lt;TODAY()),"↓ realizacja &lt;70%  ","")&amp;IF(T66&gt;0,"? pytania  ",""))</f>
        <v/>
      </c>
      <c r="V66" s="89" t="n"/>
      <c r="W66" s="98" t="n"/>
    </row>
    <row r="67">
      <c r="A67" s="86" t="n">
        <v>46706</v>
      </c>
      <c r="B67" s="87">
        <f>A67+6</f>
        <v/>
      </c>
      <c r="C67" s="88">
        <f>WEEKNUM(A67,21)</f>
        <v/>
      </c>
      <c r="D67" s="89" t="n"/>
      <c r="E67" s="89" t="n"/>
      <c r="F67" s="90">
        <f>SUMIFS('Dziennik'!$M$4:$M$1200,'Dziennik'!$C$4:$C$1200,$A67)</f>
        <v/>
      </c>
      <c r="G67" s="90">
        <f>SUMIFS('Dziennik'!$I$4:$I$1200,'Dziennik'!$C$4:$C$1200,$A67)</f>
        <v/>
      </c>
      <c r="H67" s="90">
        <f>SUMIFS('Dziennik'!$P$4:$P$1200,'Dziennik'!$C$4:$C$1200,$A67)</f>
        <v/>
      </c>
      <c r="I67" s="91">
        <f>IF(F67&gt;0,H67/F67,"")</f>
        <v/>
      </c>
      <c r="J67" s="92">
        <f>COUNTIFS('Dziennik'!$C$4:$C$1200,$A67,'Dziennik'!$M$4:$M$1200,"&gt;0")</f>
        <v/>
      </c>
      <c r="K67" s="92">
        <f>COUNTIFS('Dziennik'!$C$4:$C$1200,$A67,'Dziennik'!$P$4:$P$1200,"&gt;0")</f>
        <v/>
      </c>
      <c r="L67" s="90">
        <f>_xlfn.MAXIFS('Dziennik'!$P$4:$P$1200,'Dziennik'!$C$4:$C$1200,$A67)</f>
        <v/>
      </c>
      <c r="M67" s="90">
        <f>SUMIFS('Dziennik'!$Q$4:$Q$1200,'Dziennik'!$C$4:$C$1200,$A67)*24</f>
        <v/>
      </c>
      <c r="N67" s="92">
        <f>SUMIFS('Dziennik'!$W$4:$W$1200,'Dziennik'!$C$4:$C$1200,$A67)</f>
        <v/>
      </c>
      <c r="O67" s="93">
        <f>IF(AND(H66&gt;0,H67&gt;0),H67/H66-1,"")</f>
        <v/>
      </c>
      <c r="P67" s="94">
        <f>IF(AND(N67&gt;0,AVERAGE(N64:N67)&gt;0,COUNTIF(N64:N67,"&gt;0")=4),N67/AVERAGE(N64:N67),"")</f>
        <v/>
      </c>
      <c r="Q67" s="92">
        <f>COUNTIFS('Zmiany planu'!$C$4:$C$1000,"&gt;="&amp;A67,'Zmiany planu'!$C$4:$C$1000,"&lt;="&amp;B67)</f>
        <v/>
      </c>
      <c r="R67" s="95">
        <f>IFERROR(AVERAGEIFS('Dziennik'!$Y$4:$Y$1200,'Dziennik'!$C$4:$C$1200,$A67),"")</f>
        <v/>
      </c>
      <c r="S67" s="96">
        <f>IF(COUNTIFS('Dziennik'!$C$4:$C$1200,$A67,'Dziennik'!$AB$4:$AB$1200,"&gt;=0")=0,"",_xlfn.MAXIFS('Dziennik'!$AB$4:$AB$1200,'Dziennik'!$C$4:$C$1200,$A67))</f>
        <v/>
      </c>
      <c r="T67" s="92">
        <f>COUNTIFS('Dziennik'!$C$4:$C$1200,$A67,'Dziennik'!$AI$4:$AI$1200,"&lt;&gt;",'Dziennik'!$AJ$4:$AJ$1200,"")</f>
        <v/>
      </c>
      <c r="U67" s="97">
        <f>IF(AND(H67=0,F67=0),"",IF(N(S67)&gt;='Ustawienia'!$B$31,"⚠ ból  ","")&amp;IF(AND(ISNUMBER(O67),N(O67)&gt;'Ustawienia'!$B$30),"⚠ skok km  ","")&amp;IF(AND(ISNUMBER(P67),N(P67)&gt;'Ustawienia'!$B$32),"⚠ obciążenie  ","")&amp;IF(AND(ISNUMBER(I67),N(I67)&lt;0.7,B67&lt;TODAY()),"↓ realizacja &lt;70%  ","")&amp;IF(T67&gt;0,"? pytania  ",""))</f>
        <v/>
      </c>
      <c r="V67" s="89" t="n"/>
      <c r="W67" s="98" t="n"/>
    </row>
    <row r="68">
      <c r="A68" s="86" t="n">
        <v>46713</v>
      </c>
      <c r="B68" s="87">
        <f>A68+6</f>
        <v/>
      </c>
      <c r="C68" s="88">
        <f>WEEKNUM(A68,21)</f>
        <v/>
      </c>
      <c r="D68" s="89" t="n"/>
      <c r="E68" s="89" t="n"/>
      <c r="F68" s="90">
        <f>SUMIFS('Dziennik'!$M$4:$M$1200,'Dziennik'!$C$4:$C$1200,$A68)</f>
        <v/>
      </c>
      <c r="G68" s="90">
        <f>SUMIFS('Dziennik'!$I$4:$I$1200,'Dziennik'!$C$4:$C$1200,$A68)</f>
        <v/>
      </c>
      <c r="H68" s="90">
        <f>SUMIFS('Dziennik'!$P$4:$P$1200,'Dziennik'!$C$4:$C$1200,$A68)</f>
        <v/>
      </c>
      <c r="I68" s="91">
        <f>IF(F68&gt;0,H68/F68,"")</f>
        <v/>
      </c>
      <c r="J68" s="92">
        <f>COUNTIFS('Dziennik'!$C$4:$C$1200,$A68,'Dziennik'!$M$4:$M$1200,"&gt;0")</f>
        <v/>
      </c>
      <c r="K68" s="92">
        <f>COUNTIFS('Dziennik'!$C$4:$C$1200,$A68,'Dziennik'!$P$4:$P$1200,"&gt;0")</f>
        <v/>
      </c>
      <c r="L68" s="90">
        <f>_xlfn.MAXIFS('Dziennik'!$P$4:$P$1200,'Dziennik'!$C$4:$C$1200,$A68)</f>
        <v/>
      </c>
      <c r="M68" s="90">
        <f>SUMIFS('Dziennik'!$Q$4:$Q$1200,'Dziennik'!$C$4:$C$1200,$A68)*24</f>
        <v/>
      </c>
      <c r="N68" s="92">
        <f>SUMIFS('Dziennik'!$W$4:$W$1200,'Dziennik'!$C$4:$C$1200,$A68)</f>
        <v/>
      </c>
      <c r="O68" s="93">
        <f>IF(AND(H67&gt;0,H68&gt;0),H68/H67-1,"")</f>
        <v/>
      </c>
      <c r="P68" s="94">
        <f>IF(AND(N68&gt;0,AVERAGE(N65:N68)&gt;0,COUNTIF(N65:N68,"&gt;0")=4),N68/AVERAGE(N65:N68),"")</f>
        <v/>
      </c>
      <c r="Q68" s="92">
        <f>COUNTIFS('Zmiany planu'!$C$4:$C$1000,"&gt;="&amp;A68,'Zmiany planu'!$C$4:$C$1000,"&lt;="&amp;B68)</f>
        <v/>
      </c>
      <c r="R68" s="95">
        <f>IFERROR(AVERAGEIFS('Dziennik'!$Y$4:$Y$1200,'Dziennik'!$C$4:$C$1200,$A68),"")</f>
        <v/>
      </c>
      <c r="S68" s="96">
        <f>IF(COUNTIFS('Dziennik'!$C$4:$C$1200,$A68,'Dziennik'!$AB$4:$AB$1200,"&gt;=0")=0,"",_xlfn.MAXIFS('Dziennik'!$AB$4:$AB$1200,'Dziennik'!$C$4:$C$1200,$A68))</f>
        <v/>
      </c>
      <c r="T68" s="92">
        <f>COUNTIFS('Dziennik'!$C$4:$C$1200,$A68,'Dziennik'!$AI$4:$AI$1200,"&lt;&gt;",'Dziennik'!$AJ$4:$AJ$1200,"")</f>
        <v/>
      </c>
      <c r="U68" s="97">
        <f>IF(AND(H68=0,F68=0),"",IF(N(S68)&gt;='Ustawienia'!$B$31,"⚠ ból  ","")&amp;IF(AND(ISNUMBER(O68),N(O68)&gt;'Ustawienia'!$B$30),"⚠ skok km  ","")&amp;IF(AND(ISNUMBER(P68),N(P68)&gt;'Ustawienia'!$B$32),"⚠ obciążenie  ","")&amp;IF(AND(ISNUMBER(I68),N(I68)&lt;0.7,B68&lt;TODAY()),"↓ realizacja &lt;70%  ","")&amp;IF(T68&gt;0,"? pytania  ",""))</f>
        <v/>
      </c>
      <c r="V68" s="89" t="n"/>
      <c r="W68" s="98" t="n"/>
    </row>
    <row r="69">
      <c r="A69" s="86" t="n">
        <v>46720</v>
      </c>
      <c r="B69" s="87">
        <f>A69+6</f>
        <v/>
      </c>
      <c r="C69" s="88">
        <f>WEEKNUM(A69,21)</f>
        <v/>
      </c>
      <c r="D69" s="89" t="n"/>
      <c r="E69" s="89" t="n"/>
      <c r="F69" s="90">
        <f>SUMIFS('Dziennik'!$M$4:$M$1200,'Dziennik'!$C$4:$C$1200,$A69)</f>
        <v/>
      </c>
      <c r="G69" s="90">
        <f>SUMIFS('Dziennik'!$I$4:$I$1200,'Dziennik'!$C$4:$C$1200,$A69)</f>
        <v/>
      </c>
      <c r="H69" s="90">
        <f>SUMIFS('Dziennik'!$P$4:$P$1200,'Dziennik'!$C$4:$C$1200,$A69)</f>
        <v/>
      </c>
      <c r="I69" s="91">
        <f>IF(F69&gt;0,H69/F69,"")</f>
        <v/>
      </c>
      <c r="J69" s="92">
        <f>COUNTIFS('Dziennik'!$C$4:$C$1200,$A69,'Dziennik'!$M$4:$M$1200,"&gt;0")</f>
        <v/>
      </c>
      <c r="K69" s="92">
        <f>COUNTIFS('Dziennik'!$C$4:$C$1200,$A69,'Dziennik'!$P$4:$P$1200,"&gt;0")</f>
        <v/>
      </c>
      <c r="L69" s="90">
        <f>_xlfn.MAXIFS('Dziennik'!$P$4:$P$1200,'Dziennik'!$C$4:$C$1200,$A69)</f>
        <v/>
      </c>
      <c r="M69" s="90">
        <f>SUMIFS('Dziennik'!$Q$4:$Q$1200,'Dziennik'!$C$4:$C$1200,$A69)*24</f>
        <v/>
      </c>
      <c r="N69" s="92">
        <f>SUMIFS('Dziennik'!$W$4:$W$1200,'Dziennik'!$C$4:$C$1200,$A69)</f>
        <v/>
      </c>
      <c r="O69" s="93">
        <f>IF(AND(H68&gt;0,H69&gt;0),H69/H68-1,"")</f>
        <v/>
      </c>
      <c r="P69" s="94">
        <f>IF(AND(N69&gt;0,AVERAGE(N66:N69)&gt;0,COUNTIF(N66:N69,"&gt;0")=4),N69/AVERAGE(N66:N69),"")</f>
        <v/>
      </c>
      <c r="Q69" s="92">
        <f>COUNTIFS('Zmiany planu'!$C$4:$C$1000,"&gt;="&amp;A69,'Zmiany planu'!$C$4:$C$1000,"&lt;="&amp;B69)</f>
        <v/>
      </c>
      <c r="R69" s="95">
        <f>IFERROR(AVERAGEIFS('Dziennik'!$Y$4:$Y$1200,'Dziennik'!$C$4:$C$1200,$A69),"")</f>
        <v/>
      </c>
      <c r="S69" s="96">
        <f>IF(COUNTIFS('Dziennik'!$C$4:$C$1200,$A69,'Dziennik'!$AB$4:$AB$1200,"&gt;=0")=0,"",_xlfn.MAXIFS('Dziennik'!$AB$4:$AB$1200,'Dziennik'!$C$4:$C$1200,$A69))</f>
        <v/>
      </c>
      <c r="T69" s="92">
        <f>COUNTIFS('Dziennik'!$C$4:$C$1200,$A69,'Dziennik'!$AI$4:$AI$1200,"&lt;&gt;",'Dziennik'!$AJ$4:$AJ$1200,"")</f>
        <v/>
      </c>
      <c r="U69" s="97">
        <f>IF(AND(H69=0,F69=0),"",IF(N(S69)&gt;='Ustawienia'!$B$31,"⚠ ból  ","")&amp;IF(AND(ISNUMBER(O69),N(O69)&gt;'Ustawienia'!$B$30),"⚠ skok km  ","")&amp;IF(AND(ISNUMBER(P69),N(P69)&gt;'Ustawienia'!$B$32),"⚠ obciążenie  ","")&amp;IF(AND(ISNUMBER(I69),N(I69)&lt;0.7,B69&lt;TODAY()),"↓ realizacja &lt;70%  ","")&amp;IF(T69&gt;0,"? pytania  ",""))</f>
        <v/>
      </c>
      <c r="V69" s="89" t="n"/>
      <c r="W69" s="98" t="n"/>
    </row>
    <row r="70">
      <c r="A70" s="86" t="n">
        <v>46727</v>
      </c>
      <c r="B70" s="87">
        <f>A70+6</f>
        <v/>
      </c>
      <c r="C70" s="88">
        <f>WEEKNUM(A70,21)</f>
        <v/>
      </c>
      <c r="D70" s="89" t="n"/>
      <c r="E70" s="89" t="n"/>
      <c r="F70" s="90">
        <f>SUMIFS('Dziennik'!$M$4:$M$1200,'Dziennik'!$C$4:$C$1200,$A70)</f>
        <v/>
      </c>
      <c r="G70" s="90">
        <f>SUMIFS('Dziennik'!$I$4:$I$1200,'Dziennik'!$C$4:$C$1200,$A70)</f>
        <v/>
      </c>
      <c r="H70" s="90">
        <f>SUMIFS('Dziennik'!$P$4:$P$1200,'Dziennik'!$C$4:$C$1200,$A70)</f>
        <v/>
      </c>
      <c r="I70" s="91">
        <f>IF(F70&gt;0,H70/F70,"")</f>
        <v/>
      </c>
      <c r="J70" s="92">
        <f>COUNTIFS('Dziennik'!$C$4:$C$1200,$A70,'Dziennik'!$M$4:$M$1200,"&gt;0")</f>
        <v/>
      </c>
      <c r="K70" s="92">
        <f>COUNTIFS('Dziennik'!$C$4:$C$1200,$A70,'Dziennik'!$P$4:$P$1200,"&gt;0")</f>
        <v/>
      </c>
      <c r="L70" s="90">
        <f>_xlfn.MAXIFS('Dziennik'!$P$4:$P$1200,'Dziennik'!$C$4:$C$1200,$A70)</f>
        <v/>
      </c>
      <c r="M70" s="90">
        <f>SUMIFS('Dziennik'!$Q$4:$Q$1200,'Dziennik'!$C$4:$C$1200,$A70)*24</f>
        <v/>
      </c>
      <c r="N70" s="92">
        <f>SUMIFS('Dziennik'!$W$4:$W$1200,'Dziennik'!$C$4:$C$1200,$A70)</f>
        <v/>
      </c>
      <c r="O70" s="93">
        <f>IF(AND(H69&gt;0,H70&gt;0),H70/H69-1,"")</f>
        <v/>
      </c>
      <c r="P70" s="94">
        <f>IF(AND(N70&gt;0,AVERAGE(N67:N70)&gt;0,COUNTIF(N67:N70,"&gt;0")=4),N70/AVERAGE(N67:N70),"")</f>
        <v/>
      </c>
      <c r="Q70" s="92">
        <f>COUNTIFS('Zmiany planu'!$C$4:$C$1000,"&gt;="&amp;A70,'Zmiany planu'!$C$4:$C$1000,"&lt;="&amp;B70)</f>
        <v/>
      </c>
      <c r="R70" s="95">
        <f>IFERROR(AVERAGEIFS('Dziennik'!$Y$4:$Y$1200,'Dziennik'!$C$4:$C$1200,$A70),"")</f>
        <v/>
      </c>
      <c r="S70" s="96">
        <f>IF(COUNTIFS('Dziennik'!$C$4:$C$1200,$A70,'Dziennik'!$AB$4:$AB$1200,"&gt;=0")=0,"",_xlfn.MAXIFS('Dziennik'!$AB$4:$AB$1200,'Dziennik'!$C$4:$C$1200,$A70))</f>
        <v/>
      </c>
      <c r="T70" s="92">
        <f>COUNTIFS('Dziennik'!$C$4:$C$1200,$A70,'Dziennik'!$AI$4:$AI$1200,"&lt;&gt;",'Dziennik'!$AJ$4:$AJ$1200,"")</f>
        <v/>
      </c>
      <c r="U70" s="97">
        <f>IF(AND(H70=0,F70=0),"",IF(N(S70)&gt;='Ustawienia'!$B$31,"⚠ ból  ","")&amp;IF(AND(ISNUMBER(O70),N(O70)&gt;'Ustawienia'!$B$30),"⚠ skok km  ","")&amp;IF(AND(ISNUMBER(P70),N(P70)&gt;'Ustawienia'!$B$32),"⚠ obciążenie  ","")&amp;IF(AND(ISNUMBER(I70),N(I70)&lt;0.7,B70&lt;TODAY()),"↓ realizacja &lt;70%  ","")&amp;IF(T70&gt;0,"? pytania  ",""))</f>
        <v/>
      </c>
      <c r="V70" s="89" t="n"/>
      <c r="W70" s="98" t="n"/>
    </row>
    <row r="71">
      <c r="A71" s="86" t="n">
        <v>46734</v>
      </c>
      <c r="B71" s="87">
        <f>A71+6</f>
        <v/>
      </c>
      <c r="C71" s="88">
        <f>WEEKNUM(A71,21)</f>
        <v/>
      </c>
      <c r="D71" s="89" t="n"/>
      <c r="E71" s="89" t="n"/>
      <c r="F71" s="90">
        <f>SUMIFS('Dziennik'!$M$4:$M$1200,'Dziennik'!$C$4:$C$1200,$A71)</f>
        <v/>
      </c>
      <c r="G71" s="90">
        <f>SUMIFS('Dziennik'!$I$4:$I$1200,'Dziennik'!$C$4:$C$1200,$A71)</f>
        <v/>
      </c>
      <c r="H71" s="90">
        <f>SUMIFS('Dziennik'!$P$4:$P$1200,'Dziennik'!$C$4:$C$1200,$A71)</f>
        <v/>
      </c>
      <c r="I71" s="91">
        <f>IF(F71&gt;0,H71/F71,"")</f>
        <v/>
      </c>
      <c r="J71" s="92">
        <f>COUNTIFS('Dziennik'!$C$4:$C$1200,$A71,'Dziennik'!$M$4:$M$1200,"&gt;0")</f>
        <v/>
      </c>
      <c r="K71" s="92">
        <f>COUNTIFS('Dziennik'!$C$4:$C$1200,$A71,'Dziennik'!$P$4:$P$1200,"&gt;0")</f>
        <v/>
      </c>
      <c r="L71" s="90">
        <f>_xlfn.MAXIFS('Dziennik'!$P$4:$P$1200,'Dziennik'!$C$4:$C$1200,$A71)</f>
        <v/>
      </c>
      <c r="M71" s="90">
        <f>SUMIFS('Dziennik'!$Q$4:$Q$1200,'Dziennik'!$C$4:$C$1200,$A71)*24</f>
        <v/>
      </c>
      <c r="N71" s="92">
        <f>SUMIFS('Dziennik'!$W$4:$W$1200,'Dziennik'!$C$4:$C$1200,$A71)</f>
        <v/>
      </c>
      <c r="O71" s="93">
        <f>IF(AND(H70&gt;0,H71&gt;0),H71/H70-1,"")</f>
        <v/>
      </c>
      <c r="P71" s="94">
        <f>IF(AND(N71&gt;0,AVERAGE(N68:N71)&gt;0,COUNTIF(N68:N71,"&gt;0")=4),N71/AVERAGE(N68:N71),"")</f>
        <v/>
      </c>
      <c r="Q71" s="92">
        <f>COUNTIFS('Zmiany planu'!$C$4:$C$1000,"&gt;="&amp;A71,'Zmiany planu'!$C$4:$C$1000,"&lt;="&amp;B71)</f>
        <v/>
      </c>
      <c r="R71" s="95">
        <f>IFERROR(AVERAGEIFS('Dziennik'!$Y$4:$Y$1200,'Dziennik'!$C$4:$C$1200,$A71),"")</f>
        <v/>
      </c>
      <c r="S71" s="96">
        <f>IF(COUNTIFS('Dziennik'!$C$4:$C$1200,$A71,'Dziennik'!$AB$4:$AB$1200,"&gt;=0")=0,"",_xlfn.MAXIFS('Dziennik'!$AB$4:$AB$1200,'Dziennik'!$C$4:$C$1200,$A71))</f>
        <v/>
      </c>
      <c r="T71" s="92">
        <f>COUNTIFS('Dziennik'!$C$4:$C$1200,$A71,'Dziennik'!$AI$4:$AI$1200,"&lt;&gt;",'Dziennik'!$AJ$4:$AJ$1200,"")</f>
        <v/>
      </c>
      <c r="U71" s="97">
        <f>IF(AND(H71=0,F71=0),"",IF(N(S71)&gt;='Ustawienia'!$B$31,"⚠ ból  ","")&amp;IF(AND(ISNUMBER(O71),N(O71)&gt;'Ustawienia'!$B$30),"⚠ skok km  ","")&amp;IF(AND(ISNUMBER(P71),N(P71)&gt;'Ustawienia'!$B$32),"⚠ obciążenie  ","")&amp;IF(AND(ISNUMBER(I71),N(I71)&lt;0.7,B71&lt;TODAY()),"↓ realizacja &lt;70%  ","")&amp;IF(T71&gt;0,"? pytania  ",""))</f>
        <v/>
      </c>
      <c r="V71" s="89" t="n"/>
      <c r="W71" s="98" t="n"/>
    </row>
    <row r="72">
      <c r="A72" s="86" t="n">
        <v>46741</v>
      </c>
      <c r="B72" s="87">
        <f>A72+6</f>
        <v/>
      </c>
      <c r="C72" s="88">
        <f>WEEKNUM(A72,21)</f>
        <v/>
      </c>
      <c r="D72" s="89" t="n"/>
      <c r="E72" s="89" t="n"/>
      <c r="F72" s="90">
        <f>SUMIFS('Dziennik'!$M$4:$M$1200,'Dziennik'!$C$4:$C$1200,$A72)</f>
        <v/>
      </c>
      <c r="G72" s="90">
        <f>SUMIFS('Dziennik'!$I$4:$I$1200,'Dziennik'!$C$4:$C$1200,$A72)</f>
        <v/>
      </c>
      <c r="H72" s="90">
        <f>SUMIFS('Dziennik'!$P$4:$P$1200,'Dziennik'!$C$4:$C$1200,$A72)</f>
        <v/>
      </c>
      <c r="I72" s="91">
        <f>IF(F72&gt;0,H72/F72,"")</f>
        <v/>
      </c>
      <c r="J72" s="92">
        <f>COUNTIFS('Dziennik'!$C$4:$C$1200,$A72,'Dziennik'!$M$4:$M$1200,"&gt;0")</f>
        <v/>
      </c>
      <c r="K72" s="92">
        <f>COUNTIFS('Dziennik'!$C$4:$C$1200,$A72,'Dziennik'!$P$4:$P$1200,"&gt;0")</f>
        <v/>
      </c>
      <c r="L72" s="90">
        <f>_xlfn.MAXIFS('Dziennik'!$P$4:$P$1200,'Dziennik'!$C$4:$C$1200,$A72)</f>
        <v/>
      </c>
      <c r="M72" s="90">
        <f>SUMIFS('Dziennik'!$Q$4:$Q$1200,'Dziennik'!$C$4:$C$1200,$A72)*24</f>
        <v/>
      </c>
      <c r="N72" s="92">
        <f>SUMIFS('Dziennik'!$W$4:$W$1200,'Dziennik'!$C$4:$C$1200,$A72)</f>
        <v/>
      </c>
      <c r="O72" s="93">
        <f>IF(AND(H71&gt;0,H72&gt;0),H72/H71-1,"")</f>
        <v/>
      </c>
      <c r="P72" s="94">
        <f>IF(AND(N72&gt;0,AVERAGE(N69:N72)&gt;0,COUNTIF(N69:N72,"&gt;0")=4),N72/AVERAGE(N69:N72),"")</f>
        <v/>
      </c>
      <c r="Q72" s="92">
        <f>COUNTIFS('Zmiany planu'!$C$4:$C$1000,"&gt;="&amp;A72,'Zmiany planu'!$C$4:$C$1000,"&lt;="&amp;B72)</f>
        <v/>
      </c>
      <c r="R72" s="95">
        <f>IFERROR(AVERAGEIFS('Dziennik'!$Y$4:$Y$1200,'Dziennik'!$C$4:$C$1200,$A72),"")</f>
        <v/>
      </c>
      <c r="S72" s="96">
        <f>IF(COUNTIFS('Dziennik'!$C$4:$C$1200,$A72,'Dziennik'!$AB$4:$AB$1200,"&gt;=0")=0,"",_xlfn.MAXIFS('Dziennik'!$AB$4:$AB$1200,'Dziennik'!$C$4:$C$1200,$A72))</f>
        <v/>
      </c>
      <c r="T72" s="92">
        <f>COUNTIFS('Dziennik'!$C$4:$C$1200,$A72,'Dziennik'!$AI$4:$AI$1200,"&lt;&gt;",'Dziennik'!$AJ$4:$AJ$1200,"")</f>
        <v/>
      </c>
      <c r="U72" s="97">
        <f>IF(AND(H72=0,F72=0),"",IF(N(S72)&gt;='Ustawienia'!$B$31,"⚠ ból  ","")&amp;IF(AND(ISNUMBER(O72),N(O72)&gt;'Ustawienia'!$B$30),"⚠ skok km  ","")&amp;IF(AND(ISNUMBER(P72),N(P72)&gt;'Ustawienia'!$B$32),"⚠ obciążenie  ","")&amp;IF(AND(ISNUMBER(I72),N(I72)&lt;0.7,B72&lt;TODAY()),"↓ realizacja &lt;70%  ","")&amp;IF(T72&gt;0,"? pytania  ",""))</f>
        <v/>
      </c>
      <c r="V72" s="89" t="n"/>
      <c r="W72" s="98" t="n"/>
    </row>
    <row r="73">
      <c r="A73" s="86" t="n">
        <v>46748</v>
      </c>
      <c r="B73" s="87">
        <f>A73+6</f>
        <v/>
      </c>
      <c r="C73" s="88">
        <f>WEEKNUM(A73,21)</f>
        <v/>
      </c>
      <c r="D73" s="89" t="n"/>
      <c r="E73" s="89" t="n"/>
      <c r="F73" s="90">
        <f>SUMIFS('Dziennik'!$M$4:$M$1200,'Dziennik'!$C$4:$C$1200,$A73)</f>
        <v/>
      </c>
      <c r="G73" s="90">
        <f>SUMIFS('Dziennik'!$I$4:$I$1200,'Dziennik'!$C$4:$C$1200,$A73)</f>
        <v/>
      </c>
      <c r="H73" s="90">
        <f>SUMIFS('Dziennik'!$P$4:$P$1200,'Dziennik'!$C$4:$C$1200,$A73)</f>
        <v/>
      </c>
      <c r="I73" s="91">
        <f>IF(F73&gt;0,H73/F73,"")</f>
        <v/>
      </c>
      <c r="J73" s="92">
        <f>COUNTIFS('Dziennik'!$C$4:$C$1200,$A73,'Dziennik'!$M$4:$M$1200,"&gt;0")</f>
        <v/>
      </c>
      <c r="K73" s="92">
        <f>COUNTIFS('Dziennik'!$C$4:$C$1200,$A73,'Dziennik'!$P$4:$P$1200,"&gt;0")</f>
        <v/>
      </c>
      <c r="L73" s="90">
        <f>_xlfn.MAXIFS('Dziennik'!$P$4:$P$1200,'Dziennik'!$C$4:$C$1200,$A73)</f>
        <v/>
      </c>
      <c r="M73" s="90">
        <f>SUMIFS('Dziennik'!$Q$4:$Q$1200,'Dziennik'!$C$4:$C$1200,$A73)*24</f>
        <v/>
      </c>
      <c r="N73" s="92">
        <f>SUMIFS('Dziennik'!$W$4:$W$1200,'Dziennik'!$C$4:$C$1200,$A73)</f>
        <v/>
      </c>
      <c r="O73" s="93">
        <f>IF(AND(H72&gt;0,H73&gt;0),H73/H72-1,"")</f>
        <v/>
      </c>
      <c r="P73" s="94">
        <f>IF(AND(N73&gt;0,AVERAGE(N70:N73)&gt;0,COUNTIF(N70:N73,"&gt;0")=4),N73/AVERAGE(N70:N73),"")</f>
        <v/>
      </c>
      <c r="Q73" s="92">
        <f>COUNTIFS('Zmiany planu'!$C$4:$C$1000,"&gt;="&amp;A73,'Zmiany planu'!$C$4:$C$1000,"&lt;="&amp;B73)</f>
        <v/>
      </c>
      <c r="R73" s="95">
        <f>IFERROR(AVERAGEIFS('Dziennik'!$Y$4:$Y$1200,'Dziennik'!$C$4:$C$1200,$A73),"")</f>
        <v/>
      </c>
      <c r="S73" s="96">
        <f>IF(COUNTIFS('Dziennik'!$C$4:$C$1200,$A73,'Dziennik'!$AB$4:$AB$1200,"&gt;=0")=0,"",_xlfn.MAXIFS('Dziennik'!$AB$4:$AB$1200,'Dziennik'!$C$4:$C$1200,$A73))</f>
        <v/>
      </c>
      <c r="T73" s="92">
        <f>COUNTIFS('Dziennik'!$C$4:$C$1200,$A73,'Dziennik'!$AI$4:$AI$1200,"&lt;&gt;",'Dziennik'!$AJ$4:$AJ$1200,"")</f>
        <v/>
      </c>
      <c r="U73" s="97">
        <f>IF(AND(H73=0,F73=0),"",IF(N(S73)&gt;='Ustawienia'!$B$31,"⚠ ból  ","")&amp;IF(AND(ISNUMBER(O73),N(O73)&gt;'Ustawienia'!$B$30),"⚠ skok km  ","")&amp;IF(AND(ISNUMBER(P73),N(P73)&gt;'Ustawienia'!$B$32),"⚠ obciążenie  ","")&amp;IF(AND(ISNUMBER(I73),N(I73)&lt;0.7,B73&lt;TODAY()),"↓ realizacja &lt;70%  ","")&amp;IF(T73&gt;0,"? pytania  ",""))</f>
        <v/>
      </c>
      <c r="V73" s="89" t="n"/>
      <c r="W73" s="98" t="n"/>
    </row>
    <row r="74">
      <c r="A74" s="86" t="n">
        <v>46755</v>
      </c>
      <c r="B74" s="87">
        <f>A74+6</f>
        <v/>
      </c>
      <c r="C74" s="88">
        <f>WEEKNUM(A74,21)</f>
        <v/>
      </c>
      <c r="D74" s="89" t="n"/>
      <c r="E74" s="89" t="n"/>
      <c r="F74" s="90">
        <f>SUMIFS('Dziennik'!$M$4:$M$1200,'Dziennik'!$C$4:$C$1200,$A74)</f>
        <v/>
      </c>
      <c r="G74" s="90">
        <f>SUMIFS('Dziennik'!$I$4:$I$1200,'Dziennik'!$C$4:$C$1200,$A74)</f>
        <v/>
      </c>
      <c r="H74" s="90">
        <f>SUMIFS('Dziennik'!$P$4:$P$1200,'Dziennik'!$C$4:$C$1200,$A74)</f>
        <v/>
      </c>
      <c r="I74" s="91">
        <f>IF(F74&gt;0,H74/F74,"")</f>
        <v/>
      </c>
      <c r="J74" s="92">
        <f>COUNTIFS('Dziennik'!$C$4:$C$1200,$A74,'Dziennik'!$M$4:$M$1200,"&gt;0")</f>
        <v/>
      </c>
      <c r="K74" s="92">
        <f>COUNTIFS('Dziennik'!$C$4:$C$1200,$A74,'Dziennik'!$P$4:$P$1200,"&gt;0")</f>
        <v/>
      </c>
      <c r="L74" s="90">
        <f>_xlfn.MAXIFS('Dziennik'!$P$4:$P$1200,'Dziennik'!$C$4:$C$1200,$A74)</f>
        <v/>
      </c>
      <c r="M74" s="90">
        <f>SUMIFS('Dziennik'!$Q$4:$Q$1200,'Dziennik'!$C$4:$C$1200,$A74)*24</f>
        <v/>
      </c>
      <c r="N74" s="92">
        <f>SUMIFS('Dziennik'!$W$4:$W$1200,'Dziennik'!$C$4:$C$1200,$A74)</f>
        <v/>
      </c>
      <c r="O74" s="93">
        <f>IF(AND(H73&gt;0,H74&gt;0),H74/H73-1,"")</f>
        <v/>
      </c>
      <c r="P74" s="94">
        <f>IF(AND(N74&gt;0,AVERAGE(N71:N74)&gt;0,COUNTIF(N71:N74,"&gt;0")=4),N74/AVERAGE(N71:N74),"")</f>
        <v/>
      </c>
      <c r="Q74" s="92">
        <f>COUNTIFS('Zmiany planu'!$C$4:$C$1000,"&gt;="&amp;A74,'Zmiany planu'!$C$4:$C$1000,"&lt;="&amp;B74)</f>
        <v/>
      </c>
      <c r="R74" s="95">
        <f>IFERROR(AVERAGEIFS('Dziennik'!$Y$4:$Y$1200,'Dziennik'!$C$4:$C$1200,$A74),"")</f>
        <v/>
      </c>
      <c r="S74" s="96">
        <f>IF(COUNTIFS('Dziennik'!$C$4:$C$1200,$A74,'Dziennik'!$AB$4:$AB$1200,"&gt;=0")=0,"",_xlfn.MAXIFS('Dziennik'!$AB$4:$AB$1200,'Dziennik'!$C$4:$C$1200,$A74))</f>
        <v/>
      </c>
      <c r="T74" s="92">
        <f>COUNTIFS('Dziennik'!$C$4:$C$1200,$A74,'Dziennik'!$AI$4:$AI$1200,"&lt;&gt;",'Dziennik'!$AJ$4:$AJ$1200,"")</f>
        <v/>
      </c>
      <c r="U74" s="97">
        <f>IF(AND(H74=0,F74=0),"",IF(N(S74)&gt;='Ustawienia'!$B$31,"⚠ ból  ","")&amp;IF(AND(ISNUMBER(O74),N(O74)&gt;'Ustawienia'!$B$30),"⚠ skok km  ","")&amp;IF(AND(ISNUMBER(P74),N(P74)&gt;'Ustawienia'!$B$32),"⚠ obciążenie  ","")&amp;IF(AND(ISNUMBER(I74),N(I74)&lt;0.7,B74&lt;TODAY()),"↓ realizacja &lt;70%  ","")&amp;IF(T74&gt;0,"? pytania  ",""))</f>
        <v/>
      </c>
      <c r="V74" s="89" t="n"/>
      <c r="W74" s="98" t="n"/>
    </row>
    <row r="75">
      <c r="A75" s="86" t="n">
        <v>46762</v>
      </c>
      <c r="B75" s="87">
        <f>A75+6</f>
        <v/>
      </c>
      <c r="C75" s="88">
        <f>WEEKNUM(A75,21)</f>
        <v/>
      </c>
      <c r="D75" s="89" t="n"/>
      <c r="E75" s="89" t="n"/>
      <c r="F75" s="90">
        <f>SUMIFS('Dziennik'!$M$4:$M$1200,'Dziennik'!$C$4:$C$1200,$A75)</f>
        <v/>
      </c>
      <c r="G75" s="90">
        <f>SUMIFS('Dziennik'!$I$4:$I$1200,'Dziennik'!$C$4:$C$1200,$A75)</f>
        <v/>
      </c>
      <c r="H75" s="90">
        <f>SUMIFS('Dziennik'!$P$4:$P$1200,'Dziennik'!$C$4:$C$1200,$A75)</f>
        <v/>
      </c>
      <c r="I75" s="91">
        <f>IF(F75&gt;0,H75/F75,"")</f>
        <v/>
      </c>
      <c r="J75" s="92">
        <f>COUNTIFS('Dziennik'!$C$4:$C$1200,$A75,'Dziennik'!$M$4:$M$1200,"&gt;0")</f>
        <v/>
      </c>
      <c r="K75" s="92">
        <f>COUNTIFS('Dziennik'!$C$4:$C$1200,$A75,'Dziennik'!$P$4:$P$1200,"&gt;0")</f>
        <v/>
      </c>
      <c r="L75" s="90">
        <f>_xlfn.MAXIFS('Dziennik'!$P$4:$P$1200,'Dziennik'!$C$4:$C$1200,$A75)</f>
        <v/>
      </c>
      <c r="M75" s="90">
        <f>SUMIFS('Dziennik'!$Q$4:$Q$1200,'Dziennik'!$C$4:$C$1200,$A75)*24</f>
        <v/>
      </c>
      <c r="N75" s="92">
        <f>SUMIFS('Dziennik'!$W$4:$W$1200,'Dziennik'!$C$4:$C$1200,$A75)</f>
        <v/>
      </c>
      <c r="O75" s="93">
        <f>IF(AND(H74&gt;0,H75&gt;0),H75/H74-1,"")</f>
        <v/>
      </c>
      <c r="P75" s="94">
        <f>IF(AND(N75&gt;0,AVERAGE(N72:N75)&gt;0,COUNTIF(N72:N75,"&gt;0")=4),N75/AVERAGE(N72:N75),"")</f>
        <v/>
      </c>
      <c r="Q75" s="92">
        <f>COUNTIFS('Zmiany planu'!$C$4:$C$1000,"&gt;="&amp;A75,'Zmiany planu'!$C$4:$C$1000,"&lt;="&amp;B75)</f>
        <v/>
      </c>
      <c r="R75" s="95">
        <f>IFERROR(AVERAGEIFS('Dziennik'!$Y$4:$Y$1200,'Dziennik'!$C$4:$C$1200,$A75),"")</f>
        <v/>
      </c>
      <c r="S75" s="96">
        <f>IF(COUNTIFS('Dziennik'!$C$4:$C$1200,$A75,'Dziennik'!$AB$4:$AB$1200,"&gt;=0")=0,"",_xlfn.MAXIFS('Dziennik'!$AB$4:$AB$1200,'Dziennik'!$C$4:$C$1200,$A75))</f>
        <v/>
      </c>
      <c r="T75" s="92">
        <f>COUNTIFS('Dziennik'!$C$4:$C$1200,$A75,'Dziennik'!$AI$4:$AI$1200,"&lt;&gt;",'Dziennik'!$AJ$4:$AJ$1200,"")</f>
        <v/>
      </c>
      <c r="U75" s="97">
        <f>IF(AND(H75=0,F75=0),"",IF(N(S75)&gt;='Ustawienia'!$B$31,"⚠ ból  ","")&amp;IF(AND(ISNUMBER(O75),N(O75)&gt;'Ustawienia'!$B$30),"⚠ skok km  ","")&amp;IF(AND(ISNUMBER(P75),N(P75)&gt;'Ustawienia'!$B$32),"⚠ obciążenie  ","")&amp;IF(AND(ISNUMBER(I75),N(I75)&lt;0.7,B75&lt;TODAY()),"↓ realizacja &lt;70%  ","")&amp;IF(T75&gt;0,"? pytania  ",""))</f>
        <v/>
      </c>
      <c r="V75" s="89" t="n"/>
      <c r="W75" s="98" t="n"/>
    </row>
    <row r="76">
      <c r="A76" s="86" t="n">
        <v>46769</v>
      </c>
      <c r="B76" s="87">
        <f>A76+6</f>
        <v/>
      </c>
      <c r="C76" s="88">
        <f>WEEKNUM(A76,21)</f>
        <v/>
      </c>
      <c r="D76" s="89" t="n"/>
      <c r="E76" s="89" t="n"/>
      <c r="F76" s="90">
        <f>SUMIFS('Dziennik'!$M$4:$M$1200,'Dziennik'!$C$4:$C$1200,$A76)</f>
        <v/>
      </c>
      <c r="G76" s="90">
        <f>SUMIFS('Dziennik'!$I$4:$I$1200,'Dziennik'!$C$4:$C$1200,$A76)</f>
        <v/>
      </c>
      <c r="H76" s="90">
        <f>SUMIFS('Dziennik'!$P$4:$P$1200,'Dziennik'!$C$4:$C$1200,$A76)</f>
        <v/>
      </c>
      <c r="I76" s="91">
        <f>IF(F76&gt;0,H76/F76,"")</f>
        <v/>
      </c>
      <c r="J76" s="92">
        <f>COUNTIFS('Dziennik'!$C$4:$C$1200,$A76,'Dziennik'!$M$4:$M$1200,"&gt;0")</f>
        <v/>
      </c>
      <c r="K76" s="92">
        <f>COUNTIFS('Dziennik'!$C$4:$C$1200,$A76,'Dziennik'!$P$4:$P$1200,"&gt;0")</f>
        <v/>
      </c>
      <c r="L76" s="90">
        <f>_xlfn.MAXIFS('Dziennik'!$P$4:$P$1200,'Dziennik'!$C$4:$C$1200,$A76)</f>
        <v/>
      </c>
      <c r="M76" s="90">
        <f>SUMIFS('Dziennik'!$Q$4:$Q$1200,'Dziennik'!$C$4:$C$1200,$A76)*24</f>
        <v/>
      </c>
      <c r="N76" s="92">
        <f>SUMIFS('Dziennik'!$W$4:$W$1200,'Dziennik'!$C$4:$C$1200,$A76)</f>
        <v/>
      </c>
      <c r="O76" s="93">
        <f>IF(AND(H75&gt;0,H76&gt;0),H76/H75-1,"")</f>
        <v/>
      </c>
      <c r="P76" s="94">
        <f>IF(AND(N76&gt;0,AVERAGE(N73:N76)&gt;0,COUNTIF(N73:N76,"&gt;0")=4),N76/AVERAGE(N73:N76),"")</f>
        <v/>
      </c>
      <c r="Q76" s="92">
        <f>COUNTIFS('Zmiany planu'!$C$4:$C$1000,"&gt;="&amp;A76,'Zmiany planu'!$C$4:$C$1000,"&lt;="&amp;B76)</f>
        <v/>
      </c>
      <c r="R76" s="95">
        <f>IFERROR(AVERAGEIFS('Dziennik'!$Y$4:$Y$1200,'Dziennik'!$C$4:$C$1200,$A76),"")</f>
        <v/>
      </c>
      <c r="S76" s="96">
        <f>IF(COUNTIFS('Dziennik'!$C$4:$C$1200,$A76,'Dziennik'!$AB$4:$AB$1200,"&gt;=0")=0,"",_xlfn.MAXIFS('Dziennik'!$AB$4:$AB$1200,'Dziennik'!$C$4:$C$1200,$A76))</f>
        <v/>
      </c>
      <c r="T76" s="92">
        <f>COUNTIFS('Dziennik'!$C$4:$C$1200,$A76,'Dziennik'!$AI$4:$AI$1200,"&lt;&gt;",'Dziennik'!$AJ$4:$AJ$1200,"")</f>
        <v/>
      </c>
      <c r="U76" s="97">
        <f>IF(AND(H76=0,F76=0),"",IF(N(S76)&gt;='Ustawienia'!$B$31,"⚠ ból  ","")&amp;IF(AND(ISNUMBER(O76),N(O76)&gt;'Ustawienia'!$B$30),"⚠ skok km  ","")&amp;IF(AND(ISNUMBER(P76),N(P76)&gt;'Ustawienia'!$B$32),"⚠ obciążenie  ","")&amp;IF(AND(ISNUMBER(I76),N(I76)&lt;0.7,B76&lt;TODAY()),"↓ realizacja &lt;70%  ","")&amp;IF(T76&gt;0,"? pytania  ",""))</f>
        <v/>
      </c>
      <c r="V76" s="89" t="n"/>
      <c r="W76" s="98" t="n"/>
    </row>
    <row r="77">
      <c r="A77" s="86" t="n">
        <v>46776</v>
      </c>
      <c r="B77" s="87">
        <f>A77+6</f>
        <v/>
      </c>
      <c r="C77" s="88">
        <f>WEEKNUM(A77,21)</f>
        <v/>
      </c>
      <c r="D77" s="89" t="n"/>
      <c r="E77" s="89" t="n"/>
      <c r="F77" s="90">
        <f>SUMIFS('Dziennik'!$M$4:$M$1200,'Dziennik'!$C$4:$C$1200,$A77)</f>
        <v/>
      </c>
      <c r="G77" s="90">
        <f>SUMIFS('Dziennik'!$I$4:$I$1200,'Dziennik'!$C$4:$C$1200,$A77)</f>
        <v/>
      </c>
      <c r="H77" s="90">
        <f>SUMIFS('Dziennik'!$P$4:$P$1200,'Dziennik'!$C$4:$C$1200,$A77)</f>
        <v/>
      </c>
      <c r="I77" s="91">
        <f>IF(F77&gt;0,H77/F77,"")</f>
        <v/>
      </c>
      <c r="J77" s="92">
        <f>COUNTIFS('Dziennik'!$C$4:$C$1200,$A77,'Dziennik'!$M$4:$M$1200,"&gt;0")</f>
        <v/>
      </c>
      <c r="K77" s="92">
        <f>COUNTIFS('Dziennik'!$C$4:$C$1200,$A77,'Dziennik'!$P$4:$P$1200,"&gt;0")</f>
        <v/>
      </c>
      <c r="L77" s="90">
        <f>_xlfn.MAXIFS('Dziennik'!$P$4:$P$1200,'Dziennik'!$C$4:$C$1200,$A77)</f>
        <v/>
      </c>
      <c r="M77" s="90">
        <f>SUMIFS('Dziennik'!$Q$4:$Q$1200,'Dziennik'!$C$4:$C$1200,$A77)*24</f>
        <v/>
      </c>
      <c r="N77" s="92">
        <f>SUMIFS('Dziennik'!$W$4:$W$1200,'Dziennik'!$C$4:$C$1200,$A77)</f>
        <v/>
      </c>
      <c r="O77" s="93">
        <f>IF(AND(H76&gt;0,H77&gt;0),H77/H76-1,"")</f>
        <v/>
      </c>
      <c r="P77" s="94">
        <f>IF(AND(N77&gt;0,AVERAGE(N74:N77)&gt;0,COUNTIF(N74:N77,"&gt;0")=4),N77/AVERAGE(N74:N77),"")</f>
        <v/>
      </c>
      <c r="Q77" s="92">
        <f>COUNTIFS('Zmiany planu'!$C$4:$C$1000,"&gt;="&amp;A77,'Zmiany planu'!$C$4:$C$1000,"&lt;="&amp;B77)</f>
        <v/>
      </c>
      <c r="R77" s="95">
        <f>IFERROR(AVERAGEIFS('Dziennik'!$Y$4:$Y$1200,'Dziennik'!$C$4:$C$1200,$A77),"")</f>
        <v/>
      </c>
      <c r="S77" s="96">
        <f>IF(COUNTIFS('Dziennik'!$C$4:$C$1200,$A77,'Dziennik'!$AB$4:$AB$1200,"&gt;=0")=0,"",_xlfn.MAXIFS('Dziennik'!$AB$4:$AB$1200,'Dziennik'!$C$4:$C$1200,$A77))</f>
        <v/>
      </c>
      <c r="T77" s="92">
        <f>COUNTIFS('Dziennik'!$C$4:$C$1200,$A77,'Dziennik'!$AI$4:$AI$1200,"&lt;&gt;",'Dziennik'!$AJ$4:$AJ$1200,"")</f>
        <v/>
      </c>
      <c r="U77" s="97">
        <f>IF(AND(H77=0,F77=0),"",IF(N(S77)&gt;='Ustawienia'!$B$31,"⚠ ból  ","")&amp;IF(AND(ISNUMBER(O77),N(O77)&gt;'Ustawienia'!$B$30),"⚠ skok km  ","")&amp;IF(AND(ISNUMBER(P77),N(P77)&gt;'Ustawienia'!$B$32),"⚠ obciążenie  ","")&amp;IF(AND(ISNUMBER(I77),N(I77)&lt;0.7,B77&lt;TODAY()),"↓ realizacja &lt;70%  ","")&amp;IF(T77&gt;0,"? pytania  ",""))</f>
        <v/>
      </c>
      <c r="V77" s="89" t="n"/>
      <c r="W77" s="98" t="n"/>
    </row>
    <row r="78">
      <c r="A78" s="86" t="n">
        <v>46783</v>
      </c>
      <c r="B78" s="87">
        <f>A78+6</f>
        <v/>
      </c>
      <c r="C78" s="88">
        <f>WEEKNUM(A78,21)</f>
        <v/>
      </c>
      <c r="D78" s="89" t="n"/>
      <c r="E78" s="89" t="n"/>
      <c r="F78" s="90">
        <f>SUMIFS('Dziennik'!$M$4:$M$1200,'Dziennik'!$C$4:$C$1200,$A78)</f>
        <v/>
      </c>
      <c r="G78" s="90">
        <f>SUMIFS('Dziennik'!$I$4:$I$1200,'Dziennik'!$C$4:$C$1200,$A78)</f>
        <v/>
      </c>
      <c r="H78" s="90">
        <f>SUMIFS('Dziennik'!$P$4:$P$1200,'Dziennik'!$C$4:$C$1200,$A78)</f>
        <v/>
      </c>
      <c r="I78" s="91">
        <f>IF(F78&gt;0,H78/F78,"")</f>
        <v/>
      </c>
      <c r="J78" s="92">
        <f>COUNTIFS('Dziennik'!$C$4:$C$1200,$A78,'Dziennik'!$M$4:$M$1200,"&gt;0")</f>
        <v/>
      </c>
      <c r="K78" s="92">
        <f>COUNTIFS('Dziennik'!$C$4:$C$1200,$A78,'Dziennik'!$P$4:$P$1200,"&gt;0")</f>
        <v/>
      </c>
      <c r="L78" s="90">
        <f>_xlfn.MAXIFS('Dziennik'!$P$4:$P$1200,'Dziennik'!$C$4:$C$1200,$A78)</f>
        <v/>
      </c>
      <c r="M78" s="90">
        <f>SUMIFS('Dziennik'!$Q$4:$Q$1200,'Dziennik'!$C$4:$C$1200,$A78)*24</f>
        <v/>
      </c>
      <c r="N78" s="92">
        <f>SUMIFS('Dziennik'!$W$4:$W$1200,'Dziennik'!$C$4:$C$1200,$A78)</f>
        <v/>
      </c>
      <c r="O78" s="93">
        <f>IF(AND(H77&gt;0,H78&gt;0),H78/H77-1,"")</f>
        <v/>
      </c>
      <c r="P78" s="94">
        <f>IF(AND(N78&gt;0,AVERAGE(N75:N78)&gt;0,COUNTIF(N75:N78,"&gt;0")=4),N78/AVERAGE(N75:N78),"")</f>
        <v/>
      </c>
      <c r="Q78" s="92">
        <f>COUNTIFS('Zmiany planu'!$C$4:$C$1000,"&gt;="&amp;A78,'Zmiany planu'!$C$4:$C$1000,"&lt;="&amp;B78)</f>
        <v/>
      </c>
      <c r="R78" s="95">
        <f>IFERROR(AVERAGEIFS('Dziennik'!$Y$4:$Y$1200,'Dziennik'!$C$4:$C$1200,$A78),"")</f>
        <v/>
      </c>
      <c r="S78" s="96">
        <f>IF(COUNTIFS('Dziennik'!$C$4:$C$1200,$A78,'Dziennik'!$AB$4:$AB$1200,"&gt;=0")=0,"",_xlfn.MAXIFS('Dziennik'!$AB$4:$AB$1200,'Dziennik'!$C$4:$C$1200,$A78))</f>
        <v/>
      </c>
      <c r="T78" s="92">
        <f>COUNTIFS('Dziennik'!$C$4:$C$1200,$A78,'Dziennik'!$AI$4:$AI$1200,"&lt;&gt;",'Dziennik'!$AJ$4:$AJ$1200,"")</f>
        <v/>
      </c>
      <c r="U78" s="97">
        <f>IF(AND(H78=0,F78=0),"",IF(N(S78)&gt;='Ustawienia'!$B$31,"⚠ ból  ","")&amp;IF(AND(ISNUMBER(O78),N(O78)&gt;'Ustawienia'!$B$30),"⚠ skok km  ","")&amp;IF(AND(ISNUMBER(P78),N(P78)&gt;'Ustawienia'!$B$32),"⚠ obciążenie  ","")&amp;IF(AND(ISNUMBER(I78),N(I78)&lt;0.7,B78&lt;TODAY()),"↓ realizacja &lt;70%  ","")&amp;IF(T78&gt;0,"? pytania  ",""))</f>
        <v/>
      </c>
      <c r="V78" s="89" t="n"/>
      <c r="W78" s="98" t="n"/>
    </row>
    <row r="79">
      <c r="A79" s="86" t="n">
        <v>46790</v>
      </c>
      <c r="B79" s="87">
        <f>A79+6</f>
        <v/>
      </c>
      <c r="C79" s="88">
        <f>WEEKNUM(A79,21)</f>
        <v/>
      </c>
      <c r="D79" s="89" t="n"/>
      <c r="E79" s="89" t="n"/>
      <c r="F79" s="90">
        <f>SUMIFS('Dziennik'!$M$4:$M$1200,'Dziennik'!$C$4:$C$1200,$A79)</f>
        <v/>
      </c>
      <c r="G79" s="90">
        <f>SUMIFS('Dziennik'!$I$4:$I$1200,'Dziennik'!$C$4:$C$1200,$A79)</f>
        <v/>
      </c>
      <c r="H79" s="90">
        <f>SUMIFS('Dziennik'!$P$4:$P$1200,'Dziennik'!$C$4:$C$1200,$A79)</f>
        <v/>
      </c>
      <c r="I79" s="91">
        <f>IF(F79&gt;0,H79/F79,"")</f>
        <v/>
      </c>
      <c r="J79" s="92">
        <f>COUNTIFS('Dziennik'!$C$4:$C$1200,$A79,'Dziennik'!$M$4:$M$1200,"&gt;0")</f>
        <v/>
      </c>
      <c r="K79" s="92">
        <f>COUNTIFS('Dziennik'!$C$4:$C$1200,$A79,'Dziennik'!$P$4:$P$1200,"&gt;0")</f>
        <v/>
      </c>
      <c r="L79" s="90">
        <f>_xlfn.MAXIFS('Dziennik'!$P$4:$P$1200,'Dziennik'!$C$4:$C$1200,$A79)</f>
        <v/>
      </c>
      <c r="M79" s="90">
        <f>SUMIFS('Dziennik'!$Q$4:$Q$1200,'Dziennik'!$C$4:$C$1200,$A79)*24</f>
        <v/>
      </c>
      <c r="N79" s="92">
        <f>SUMIFS('Dziennik'!$W$4:$W$1200,'Dziennik'!$C$4:$C$1200,$A79)</f>
        <v/>
      </c>
      <c r="O79" s="93">
        <f>IF(AND(H78&gt;0,H79&gt;0),H79/H78-1,"")</f>
        <v/>
      </c>
      <c r="P79" s="94">
        <f>IF(AND(N79&gt;0,AVERAGE(N76:N79)&gt;0,COUNTIF(N76:N79,"&gt;0")=4),N79/AVERAGE(N76:N79),"")</f>
        <v/>
      </c>
      <c r="Q79" s="92">
        <f>COUNTIFS('Zmiany planu'!$C$4:$C$1000,"&gt;="&amp;A79,'Zmiany planu'!$C$4:$C$1000,"&lt;="&amp;B79)</f>
        <v/>
      </c>
      <c r="R79" s="95">
        <f>IFERROR(AVERAGEIFS('Dziennik'!$Y$4:$Y$1200,'Dziennik'!$C$4:$C$1200,$A79),"")</f>
        <v/>
      </c>
      <c r="S79" s="96">
        <f>IF(COUNTIFS('Dziennik'!$C$4:$C$1200,$A79,'Dziennik'!$AB$4:$AB$1200,"&gt;=0")=0,"",_xlfn.MAXIFS('Dziennik'!$AB$4:$AB$1200,'Dziennik'!$C$4:$C$1200,$A79))</f>
        <v/>
      </c>
      <c r="T79" s="92">
        <f>COUNTIFS('Dziennik'!$C$4:$C$1200,$A79,'Dziennik'!$AI$4:$AI$1200,"&lt;&gt;",'Dziennik'!$AJ$4:$AJ$1200,"")</f>
        <v/>
      </c>
      <c r="U79" s="97">
        <f>IF(AND(H79=0,F79=0),"",IF(N(S79)&gt;='Ustawienia'!$B$31,"⚠ ból  ","")&amp;IF(AND(ISNUMBER(O79),N(O79)&gt;'Ustawienia'!$B$30),"⚠ skok km  ","")&amp;IF(AND(ISNUMBER(P79),N(P79)&gt;'Ustawienia'!$B$32),"⚠ obciążenie  ","")&amp;IF(AND(ISNUMBER(I79),N(I79)&lt;0.7,B79&lt;TODAY()),"↓ realizacja &lt;70%  ","")&amp;IF(T79&gt;0,"? pytania  ",""))</f>
        <v/>
      </c>
      <c r="V79" s="89" t="n"/>
      <c r="W79" s="98" t="n"/>
    </row>
    <row r="80">
      <c r="A80" s="86" t="n">
        <v>46797</v>
      </c>
      <c r="B80" s="87">
        <f>A80+6</f>
        <v/>
      </c>
      <c r="C80" s="88">
        <f>WEEKNUM(A80,21)</f>
        <v/>
      </c>
      <c r="D80" s="89" t="n"/>
      <c r="E80" s="89" t="n"/>
      <c r="F80" s="90">
        <f>SUMIFS('Dziennik'!$M$4:$M$1200,'Dziennik'!$C$4:$C$1200,$A80)</f>
        <v/>
      </c>
      <c r="G80" s="90">
        <f>SUMIFS('Dziennik'!$I$4:$I$1200,'Dziennik'!$C$4:$C$1200,$A80)</f>
        <v/>
      </c>
      <c r="H80" s="90">
        <f>SUMIFS('Dziennik'!$P$4:$P$1200,'Dziennik'!$C$4:$C$1200,$A80)</f>
        <v/>
      </c>
      <c r="I80" s="91">
        <f>IF(F80&gt;0,H80/F80,"")</f>
        <v/>
      </c>
      <c r="J80" s="92">
        <f>COUNTIFS('Dziennik'!$C$4:$C$1200,$A80,'Dziennik'!$M$4:$M$1200,"&gt;0")</f>
        <v/>
      </c>
      <c r="K80" s="92">
        <f>COUNTIFS('Dziennik'!$C$4:$C$1200,$A80,'Dziennik'!$P$4:$P$1200,"&gt;0")</f>
        <v/>
      </c>
      <c r="L80" s="90">
        <f>_xlfn.MAXIFS('Dziennik'!$P$4:$P$1200,'Dziennik'!$C$4:$C$1200,$A80)</f>
        <v/>
      </c>
      <c r="M80" s="90">
        <f>SUMIFS('Dziennik'!$Q$4:$Q$1200,'Dziennik'!$C$4:$C$1200,$A80)*24</f>
        <v/>
      </c>
      <c r="N80" s="92">
        <f>SUMIFS('Dziennik'!$W$4:$W$1200,'Dziennik'!$C$4:$C$1200,$A80)</f>
        <v/>
      </c>
      <c r="O80" s="93">
        <f>IF(AND(H79&gt;0,H80&gt;0),H80/H79-1,"")</f>
        <v/>
      </c>
      <c r="P80" s="94">
        <f>IF(AND(N80&gt;0,AVERAGE(N77:N80)&gt;0,COUNTIF(N77:N80,"&gt;0")=4),N80/AVERAGE(N77:N80),"")</f>
        <v/>
      </c>
      <c r="Q80" s="92">
        <f>COUNTIFS('Zmiany planu'!$C$4:$C$1000,"&gt;="&amp;A80,'Zmiany planu'!$C$4:$C$1000,"&lt;="&amp;B80)</f>
        <v/>
      </c>
      <c r="R80" s="95">
        <f>IFERROR(AVERAGEIFS('Dziennik'!$Y$4:$Y$1200,'Dziennik'!$C$4:$C$1200,$A80),"")</f>
        <v/>
      </c>
      <c r="S80" s="96">
        <f>IF(COUNTIFS('Dziennik'!$C$4:$C$1200,$A80,'Dziennik'!$AB$4:$AB$1200,"&gt;=0")=0,"",_xlfn.MAXIFS('Dziennik'!$AB$4:$AB$1200,'Dziennik'!$C$4:$C$1200,$A80))</f>
        <v/>
      </c>
      <c r="T80" s="92">
        <f>COUNTIFS('Dziennik'!$C$4:$C$1200,$A80,'Dziennik'!$AI$4:$AI$1200,"&lt;&gt;",'Dziennik'!$AJ$4:$AJ$1200,"")</f>
        <v/>
      </c>
      <c r="U80" s="97">
        <f>IF(AND(H80=0,F80=0),"",IF(N(S80)&gt;='Ustawienia'!$B$31,"⚠ ból  ","")&amp;IF(AND(ISNUMBER(O80),N(O80)&gt;'Ustawienia'!$B$30),"⚠ skok km  ","")&amp;IF(AND(ISNUMBER(P80),N(P80)&gt;'Ustawienia'!$B$32),"⚠ obciążenie  ","")&amp;IF(AND(ISNUMBER(I80),N(I80)&lt;0.7,B80&lt;TODAY()),"↓ realizacja &lt;70%  ","")&amp;IF(T80&gt;0,"? pytania  ",""))</f>
        <v/>
      </c>
      <c r="V80" s="89" t="n"/>
      <c r="W80" s="98" t="n"/>
    </row>
    <row r="81">
      <c r="A81" s="86" t="n">
        <v>46804</v>
      </c>
      <c r="B81" s="87">
        <f>A81+6</f>
        <v/>
      </c>
      <c r="C81" s="88">
        <f>WEEKNUM(A81,21)</f>
        <v/>
      </c>
      <c r="D81" s="89" t="n"/>
      <c r="E81" s="89" t="n"/>
      <c r="F81" s="90">
        <f>SUMIFS('Dziennik'!$M$4:$M$1200,'Dziennik'!$C$4:$C$1200,$A81)</f>
        <v/>
      </c>
      <c r="G81" s="90">
        <f>SUMIFS('Dziennik'!$I$4:$I$1200,'Dziennik'!$C$4:$C$1200,$A81)</f>
        <v/>
      </c>
      <c r="H81" s="90">
        <f>SUMIFS('Dziennik'!$P$4:$P$1200,'Dziennik'!$C$4:$C$1200,$A81)</f>
        <v/>
      </c>
      <c r="I81" s="91">
        <f>IF(F81&gt;0,H81/F81,"")</f>
        <v/>
      </c>
      <c r="J81" s="92">
        <f>COUNTIFS('Dziennik'!$C$4:$C$1200,$A81,'Dziennik'!$M$4:$M$1200,"&gt;0")</f>
        <v/>
      </c>
      <c r="K81" s="92">
        <f>COUNTIFS('Dziennik'!$C$4:$C$1200,$A81,'Dziennik'!$P$4:$P$1200,"&gt;0")</f>
        <v/>
      </c>
      <c r="L81" s="90">
        <f>_xlfn.MAXIFS('Dziennik'!$P$4:$P$1200,'Dziennik'!$C$4:$C$1200,$A81)</f>
        <v/>
      </c>
      <c r="M81" s="90">
        <f>SUMIFS('Dziennik'!$Q$4:$Q$1200,'Dziennik'!$C$4:$C$1200,$A81)*24</f>
        <v/>
      </c>
      <c r="N81" s="92">
        <f>SUMIFS('Dziennik'!$W$4:$W$1200,'Dziennik'!$C$4:$C$1200,$A81)</f>
        <v/>
      </c>
      <c r="O81" s="93">
        <f>IF(AND(H80&gt;0,H81&gt;0),H81/H80-1,"")</f>
        <v/>
      </c>
      <c r="P81" s="94">
        <f>IF(AND(N81&gt;0,AVERAGE(N78:N81)&gt;0,COUNTIF(N78:N81,"&gt;0")=4),N81/AVERAGE(N78:N81),"")</f>
        <v/>
      </c>
      <c r="Q81" s="92">
        <f>COUNTIFS('Zmiany planu'!$C$4:$C$1000,"&gt;="&amp;A81,'Zmiany planu'!$C$4:$C$1000,"&lt;="&amp;B81)</f>
        <v/>
      </c>
      <c r="R81" s="95">
        <f>IFERROR(AVERAGEIFS('Dziennik'!$Y$4:$Y$1200,'Dziennik'!$C$4:$C$1200,$A81),"")</f>
        <v/>
      </c>
      <c r="S81" s="96">
        <f>IF(COUNTIFS('Dziennik'!$C$4:$C$1200,$A81,'Dziennik'!$AB$4:$AB$1200,"&gt;=0")=0,"",_xlfn.MAXIFS('Dziennik'!$AB$4:$AB$1200,'Dziennik'!$C$4:$C$1200,$A81))</f>
        <v/>
      </c>
      <c r="T81" s="92">
        <f>COUNTIFS('Dziennik'!$C$4:$C$1200,$A81,'Dziennik'!$AI$4:$AI$1200,"&lt;&gt;",'Dziennik'!$AJ$4:$AJ$1200,"")</f>
        <v/>
      </c>
      <c r="U81" s="97">
        <f>IF(AND(H81=0,F81=0),"",IF(N(S81)&gt;='Ustawienia'!$B$31,"⚠ ból  ","")&amp;IF(AND(ISNUMBER(O81),N(O81)&gt;'Ustawienia'!$B$30),"⚠ skok km  ","")&amp;IF(AND(ISNUMBER(P81),N(P81)&gt;'Ustawienia'!$B$32),"⚠ obciążenie  ","")&amp;IF(AND(ISNUMBER(I81),N(I81)&lt;0.7,B81&lt;TODAY()),"↓ realizacja &lt;70%  ","")&amp;IF(T81&gt;0,"? pytania  ",""))</f>
        <v/>
      </c>
      <c r="V81" s="89" t="n"/>
      <c r="W81" s="98" t="n"/>
    </row>
    <row r="82">
      <c r="A82" s="86" t="n">
        <v>46811</v>
      </c>
      <c r="B82" s="87">
        <f>A82+6</f>
        <v/>
      </c>
      <c r="C82" s="88">
        <f>WEEKNUM(A82,21)</f>
        <v/>
      </c>
      <c r="D82" s="89" t="n"/>
      <c r="E82" s="89" t="n"/>
      <c r="F82" s="90">
        <f>SUMIFS('Dziennik'!$M$4:$M$1200,'Dziennik'!$C$4:$C$1200,$A82)</f>
        <v/>
      </c>
      <c r="G82" s="90">
        <f>SUMIFS('Dziennik'!$I$4:$I$1200,'Dziennik'!$C$4:$C$1200,$A82)</f>
        <v/>
      </c>
      <c r="H82" s="90">
        <f>SUMIFS('Dziennik'!$P$4:$P$1200,'Dziennik'!$C$4:$C$1200,$A82)</f>
        <v/>
      </c>
      <c r="I82" s="91">
        <f>IF(F82&gt;0,H82/F82,"")</f>
        <v/>
      </c>
      <c r="J82" s="92">
        <f>COUNTIFS('Dziennik'!$C$4:$C$1200,$A82,'Dziennik'!$M$4:$M$1200,"&gt;0")</f>
        <v/>
      </c>
      <c r="K82" s="92">
        <f>COUNTIFS('Dziennik'!$C$4:$C$1200,$A82,'Dziennik'!$P$4:$P$1200,"&gt;0")</f>
        <v/>
      </c>
      <c r="L82" s="90">
        <f>_xlfn.MAXIFS('Dziennik'!$P$4:$P$1200,'Dziennik'!$C$4:$C$1200,$A82)</f>
        <v/>
      </c>
      <c r="M82" s="90">
        <f>SUMIFS('Dziennik'!$Q$4:$Q$1200,'Dziennik'!$C$4:$C$1200,$A82)*24</f>
        <v/>
      </c>
      <c r="N82" s="92">
        <f>SUMIFS('Dziennik'!$W$4:$W$1200,'Dziennik'!$C$4:$C$1200,$A82)</f>
        <v/>
      </c>
      <c r="O82" s="93">
        <f>IF(AND(H81&gt;0,H82&gt;0),H82/H81-1,"")</f>
        <v/>
      </c>
      <c r="P82" s="94">
        <f>IF(AND(N82&gt;0,AVERAGE(N79:N82)&gt;0,COUNTIF(N79:N82,"&gt;0")=4),N82/AVERAGE(N79:N82),"")</f>
        <v/>
      </c>
      <c r="Q82" s="92">
        <f>COUNTIFS('Zmiany planu'!$C$4:$C$1000,"&gt;="&amp;A82,'Zmiany planu'!$C$4:$C$1000,"&lt;="&amp;B82)</f>
        <v/>
      </c>
      <c r="R82" s="95">
        <f>IFERROR(AVERAGEIFS('Dziennik'!$Y$4:$Y$1200,'Dziennik'!$C$4:$C$1200,$A82),"")</f>
        <v/>
      </c>
      <c r="S82" s="96">
        <f>IF(COUNTIFS('Dziennik'!$C$4:$C$1200,$A82,'Dziennik'!$AB$4:$AB$1200,"&gt;=0")=0,"",_xlfn.MAXIFS('Dziennik'!$AB$4:$AB$1200,'Dziennik'!$C$4:$C$1200,$A82))</f>
        <v/>
      </c>
      <c r="T82" s="92">
        <f>COUNTIFS('Dziennik'!$C$4:$C$1200,$A82,'Dziennik'!$AI$4:$AI$1200,"&lt;&gt;",'Dziennik'!$AJ$4:$AJ$1200,"")</f>
        <v/>
      </c>
      <c r="U82" s="97">
        <f>IF(AND(H82=0,F82=0),"",IF(N(S82)&gt;='Ustawienia'!$B$31,"⚠ ból  ","")&amp;IF(AND(ISNUMBER(O82),N(O82)&gt;'Ustawienia'!$B$30),"⚠ skok km  ","")&amp;IF(AND(ISNUMBER(P82),N(P82)&gt;'Ustawienia'!$B$32),"⚠ obciążenie  ","")&amp;IF(AND(ISNUMBER(I82),N(I82)&lt;0.7,B82&lt;TODAY()),"↓ realizacja &lt;70%  ","")&amp;IF(T82&gt;0,"? pytania  ",""))</f>
        <v/>
      </c>
      <c r="V82" s="89" t="n"/>
      <c r="W82" s="98" t="n"/>
    </row>
    <row r="83">
      <c r="A83" s="86" t="n">
        <v>46818</v>
      </c>
      <c r="B83" s="87">
        <f>A83+6</f>
        <v/>
      </c>
      <c r="C83" s="88">
        <f>WEEKNUM(A83,21)</f>
        <v/>
      </c>
      <c r="D83" s="89" t="n"/>
      <c r="E83" s="89" t="n"/>
      <c r="F83" s="90">
        <f>SUMIFS('Dziennik'!$M$4:$M$1200,'Dziennik'!$C$4:$C$1200,$A83)</f>
        <v/>
      </c>
      <c r="G83" s="90">
        <f>SUMIFS('Dziennik'!$I$4:$I$1200,'Dziennik'!$C$4:$C$1200,$A83)</f>
        <v/>
      </c>
      <c r="H83" s="90">
        <f>SUMIFS('Dziennik'!$P$4:$P$1200,'Dziennik'!$C$4:$C$1200,$A83)</f>
        <v/>
      </c>
      <c r="I83" s="91">
        <f>IF(F83&gt;0,H83/F83,"")</f>
        <v/>
      </c>
      <c r="J83" s="92">
        <f>COUNTIFS('Dziennik'!$C$4:$C$1200,$A83,'Dziennik'!$M$4:$M$1200,"&gt;0")</f>
        <v/>
      </c>
      <c r="K83" s="92">
        <f>COUNTIFS('Dziennik'!$C$4:$C$1200,$A83,'Dziennik'!$P$4:$P$1200,"&gt;0")</f>
        <v/>
      </c>
      <c r="L83" s="90">
        <f>_xlfn.MAXIFS('Dziennik'!$P$4:$P$1200,'Dziennik'!$C$4:$C$1200,$A83)</f>
        <v/>
      </c>
      <c r="M83" s="90">
        <f>SUMIFS('Dziennik'!$Q$4:$Q$1200,'Dziennik'!$C$4:$C$1200,$A83)*24</f>
        <v/>
      </c>
      <c r="N83" s="92">
        <f>SUMIFS('Dziennik'!$W$4:$W$1200,'Dziennik'!$C$4:$C$1200,$A83)</f>
        <v/>
      </c>
      <c r="O83" s="93">
        <f>IF(AND(H82&gt;0,H83&gt;0),H83/H82-1,"")</f>
        <v/>
      </c>
      <c r="P83" s="94">
        <f>IF(AND(N83&gt;0,AVERAGE(N80:N83)&gt;0,COUNTIF(N80:N83,"&gt;0")=4),N83/AVERAGE(N80:N83),"")</f>
        <v/>
      </c>
      <c r="Q83" s="92">
        <f>COUNTIFS('Zmiany planu'!$C$4:$C$1000,"&gt;="&amp;A83,'Zmiany planu'!$C$4:$C$1000,"&lt;="&amp;B83)</f>
        <v/>
      </c>
      <c r="R83" s="95">
        <f>IFERROR(AVERAGEIFS('Dziennik'!$Y$4:$Y$1200,'Dziennik'!$C$4:$C$1200,$A83),"")</f>
        <v/>
      </c>
      <c r="S83" s="96">
        <f>IF(COUNTIFS('Dziennik'!$C$4:$C$1200,$A83,'Dziennik'!$AB$4:$AB$1200,"&gt;=0")=0,"",_xlfn.MAXIFS('Dziennik'!$AB$4:$AB$1200,'Dziennik'!$C$4:$C$1200,$A83))</f>
        <v/>
      </c>
      <c r="T83" s="92">
        <f>COUNTIFS('Dziennik'!$C$4:$C$1200,$A83,'Dziennik'!$AI$4:$AI$1200,"&lt;&gt;",'Dziennik'!$AJ$4:$AJ$1200,"")</f>
        <v/>
      </c>
      <c r="U83" s="97">
        <f>IF(AND(H83=0,F83=0),"",IF(N(S83)&gt;='Ustawienia'!$B$31,"⚠ ból  ","")&amp;IF(AND(ISNUMBER(O83),N(O83)&gt;'Ustawienia'!$B$30),"⚠ skok km  ","")&amp;IF(AND(ISNUMBER(P83),N(P83)&gt;'Ustawienia'!$B$32),"⚠ obciążenie  ","")&amp;IF(AND(ISNUMBER(I83),N(I83)&lt;0.7,B83&lt;TODAY()),"↓ realizacja &lt;70%  ","")&amp;IF(T83&gt;0,"? pytania  ",""))</f>
        <v/>
      </c>
      <c r="V83" s="89" t="n"/>
      <c r="W83" s="98" t="n"/>
    </row>
    <row r="84">
      <c r="A84" s="86" t="n">
        <v>46825</v>
      </c>
      <c r="B84" s="87">
        <f>A84+6</f>
        <v/>
      </c>
      <c r="C84" s="88">
        <f>WEEKNUM(A84,21)</f>
        <v/>
      </c>
      <c r="D84" s="89" t="n"/>
      <c r="E84" s="89" t="n"/>
      <c r="F84" s="90">
        <f>SUMIFS('Dziennik'!$M$4:$M$1200,'Dziennik'!$C$4:$C$1200,$A84)</f>
        <v/>
      </c>
      <c r="G84" s="90">
        <f>SUMIFS('Dziennik'!$I$4:$I$1200,'Dziennik'!$C$4:$C$1200,$A84)</f>
        <v/>
      </c>
      <c r="H84" s="90">
        <f>SUMIFS('Dziennik'!$P$4:$P$1200,'Dziennik'!$C$4:$C$1200,$A84)</f>
        <v/>
      </c>
      <c r="I84" s="91">
        <f>IF(F84&gt;0,H84/F84,"")</f>
        <v/>
      </c>
      <c r="J84" s="92">
        <f>COUNTIFS('Dziennik'!$C$4:$C$1200,$A84,'Dziennik'!$M$4:$M$1200,"&gt;0")</f>
        <v/>
      </c>
      <c r="K84" s="92">
        <f>COUNTIFS('Dziennik'!$C$4:$C$1200,$A84,'Dziennik'!$P$4:$P$1200,"&gt;0")</f>
        <v/>
      </c>
      <c r="L84" s="90">
        <f>_xlfn.MAXIFS('Dziennik'!$P$4:$P$1200,'Dziennik'!$C$4:$C$1200,$A84)</f>
        <v/>
      </c>
      <c r="M84" s="90">
        <f>SUMIFS('Dziennik'!$Q$4:$Q$1200,'Dziennik'!$C$4:$C$1200,$A84)*24</f>
        <v/>
      </c>
      <c r="N84" s="92">
        <f>SUMIFS('Dziennik'!$W$4:$W$1200,'Dziennik'!$C$4:$C$1200,$A84)</f>
        <v/>
      </c>
      <c r="O84" s="93">
        <f>IF(AND(H83&gt;0,H84&gt;0),H84/H83-1,"")</f>
        <v/>
      </c>
      <c r="P84" s="94">
        <f>IF(AND(N84&gt;0,AVERAGE(N81:N84)&gt;0,COUNTIF(N81:N84,"&gt;0")=4),N84/AVERAGE(N81:N84),"")</f>
        <v/>
      </c>
      <c r="Q84" s="92">
        <f>COUNTIFS('Zmiany planu'!$C$4:$C$1000,"&gt;="&amp;A84,'Zmiany planu'!$C$4:$C$1000,"&lt;="&amp;B84)</f>
        <v/>
      </c>
      <c r="R84" s="95">
        <f>IFERROR(AVERAGEIFS('Dziennik'!$Y$4:$Y$1200,'Dziennik'!$C$4:$C$1200,$A84),"")</f>
        <v/>
      </c>
      <c r="S84" s="96">
        <f>IF(COUNTIFS('Dziennik'!$C$4:$C$1200,$A84,'Dziennik'!$AB$4:$AB$1200,"&gt;=0")=0,"",_xlfn.MAXIFS('Dziennik'!$AB$4:$AB$1200,'Dziennik'!$C$4:$C$1200,$A84))</f>
        <v/>
      </c>
      <c r="T84" s="92">
        <f>COUNTIFS('Dziennik'!$C$4:$C$1200,$A84,'Dziennik'!$AI$4:$AI$1200,"&lt;&gt;",'Dziennik'!$AJ$4:$AJ$1200,"")</f>
        <v/>
      </c>
      <c r="U84" s="97">
        <f>IF(AND(H84=0,F84=0),"",IF(N(S84)&gt;='Ustawienia'!$B$31,"⚠ ból  ","")&amp;IF(AND(ISNUMBER(O84),N(O84)&gt;'Ustawienia'!$B$30),"⚠ skok km  ","")&amp;IF(AND(ISNUMBER(P84),N(P84)&gt;'Ustawienia'!$B$32),"⚠ obciążenie  ","")&amp;IF(AND(ISNUMBER(I84),N(I84)&lt;0.7,B84&lt;TODAY()),"↓ realizacja &lt;70%  ","")&amp;IF(T84&gt;0,"? pytania  ",""))</f>
        <v/>
      </c>
      <c r="V84" s="89" t="n"/>
      <c r="W84" s="98" t="n"/>
    </row>
    <row r="85">
      <c r="A85" s="86" t="n">
        <v>46832</v>
      </c>
      <c r="B85" s="87">
        <f>A85+6</f>
        <v/>
      </c>
      <c r="C85" s="88">
        <f>WEEKNUM(A85,21)</f>
        <v/>
      </c>
      <c r="D85" s="89" t="n"/>
      <c r="E85" s="89" t="n"/>
      <c r="F85" s="90">
        <f>SUMIFS('Dziennik'!$M$4:$M$1200,'Dziennik'!$C$4:$C$1200,$A85)</f>
        <v/>
      </c>
      <c r="G85" s="90">
        <f>SUMIFS('Dziennik'!$I$4:$I$1200,'Dziennik'!$C$4:$C$1200,$A85)</f>
        <v/>
      </c>
      <c r="H85" s="90">
        <f>SUMIFS('Dziennik'!$P$4:$P$1200,'Dziennik'!$C$4:$C$1200,$A85)</f>
        <v/>
      </c>
      <c r="I85" s="91">
        <f>IF(F85&gt;0,H85/F85,"")</f>
        <v/>
      </c>
      <c r="J85" s="92">
        <f>COUNTIFS('Dziennik'!$C$4:$C$1200,$A85,'Dziennik'!$M$4:$M$1200,"&gt;0")</f>
        <v/>
      </c>
      <c r="K85" s="92">
        <f>COUNTIFS('Dziennik'!$C$4:$C$1200,$A85,'Dziennik'!$P$4:$P$1200,"&gt;0")</f>
        <v/>
      </c>
      <c r="L85" s="90">
        <f>_xlfn.MAXIFS('Dziennik'!$P$4:$P$1200,'Dziennik'!$C$4:$C$1200,$A85)</f>
        <v/>
      </c>
      <c r="M85" s="90">
        <f>SUMIFS('Dziennik'!$Q$4:$Q$1200,'Dziennik'!$C$4:$C$1200,$A85)*24</f>
        <v/>
      </c>
      <c r="N85" s="92">
        <f>SUMIFS('Dziennik'!$W$4:$W$1200,'Dziennik'!$C$4:$C$1200,$A85)</f>
        <v/>
      </c>
      <c r="O85" s="93">
        <f>IF(AND(H84&gt;0,H85&gt;0),H85/H84-1,"")</f>
        <v/>
      </c>
      <c r="P85" s="94">
        <f>IF(AND(N85&gt;0,AVERAGE(N82:N85)&gt;0,COUNTIF(N82:N85,"&gt;0")=4),N85/AVERAGE(N82:N85),"")</f>
        <v/>
      </c>
      <c r="Q85" s="92">
        <f>COUNTIFS('Zmiany planu'!$C$4:$C$1000,"&gt;="&amp;A85,'Zmiany planu'!$C$4:$C$1000,"&lt;="&amp;B85)</f>
        <v/>
      </c>
      <c r="R85" s="95">
        <f>IFERROR(AVERAGEIFS('Dziennik'!$Y$4:$Y$1200,'Dziennik'!$C$4:$C$1200,$A85),"")</f>
        <v/>
      </c>
      <c r="S85" s="96">
        <f>IF(COUNTIFS('Dziennik'!$C$4:$C$1200,$A85,'Dziennik'!$AB$4:$AB$1200,"&gt;=0")=0,"",_xlfn.MAXIFS('Dziennik'!$AB$4:$AB$1200,'Dziennik'!$C$4:$C$1200,$A85))</f>
        <v/>
      </c>
      <c r="T85" s="92">
        <f>COUNTIFS('Dziennik'!$C$4:$C$1200,$A85,'Dziennik'!$AI$4:$AI$1200,"&lt;&gt;",'Dziennik'!$AJ$4:$AJ$1200,"")</f>
        <v/>
      </c>
      <c r="U85" s="97">
        <f>IF(AND(H85=0,F85=0),"",IF(N(S85)&gt;='Ustawienia'!$B$31,"⚠ ból  ","")&amp;IF(AND(ISNUMBER(O85),N(O85)&gt;'Ustawienia'!$B$30),"⚠ skok km  ","")&amp;IF(AND(ISNUMBER(P85),N(P85)&gt;'Ustawienia'!$B$32),"⚠ obciążenie  ","")&amp;IF(AND(ISNUMBER(I85),N(I85)&lt;0.7,B85&lt;TODAY()),"↓ realizacja &lt;70%  ","")&amp;IF(T85&gt;0,"? pytania  ",""))</f>
        <v/>
      </c>
      <c r="V85" s="89" t="n"/>
      <c r="W85" s="98" t="n"/>
    </row>
    <row r="86">
      <c r="A86" s="86" t="n">
        <v>46839</v>
      </c>
      <c r="B86" s="87">
        <f>A86+6</f>
        <v/>
      </c>
      <c r="C86" s="88">
        <f>WEEKNUM(A86,21)</f>
        <v/>
      </c>
      <c r="D86" s="89" t="n"/>
      <c r="E86" s="89" t="n"/>
      <c r="F86" s="90">
        <f>SUMIFS('Dziennik'!$M$4:$M$1200,'Dziennik'!$C$4:$C$1200,$A86)</f>
        <v/>
      </c>
      <c r="G86" s="90">
        <f>SUMIFS('Dziennik'!$I$4:$I$1200,'Dziennik'!$C$4:$C$1200,$A86)</f>
        <v/>
      </c>
      <c r="H86" s="90">
        <f>SUMIFS('Dziennik'!$P$4:$P$1200,'Dziennik'!$C$4:$C$1200,$A86)</f>
        <v/>
      </c>
      <c r="I86" s="91">
        <f>IF(F86&gt;0,H86/F86,"")</f>
        <v/>
      </c>
      <c r="J86" s="92">
        <f>COUNTIFS('Dziennik'!$C$4:$C$1200,$A86,'Dziennik'!$M$4:$M$1200,"&gt;0")</f>
        <v/>
      </c>
      <c r="K86" s="92">
        <f>COUNTIFS('Dziennik'!$C$4:$C$1200,$A86,'Dziennik'!$P$4:$P$1200,"&gt;0")</f>
        <v/>
      </c>
      <c r="L86" s="90">
        <f>_xlfn.MAXIFS('Dziennik'!$P$4:$P$1200,'Dziennik'!$C$4:$C$1200,$A86)</f>
        <v/>
      </c>
      <c r="M86" s="90">
        <f>SUMIFS('Dziennik'!$Q$4:$Q$1200,'Dziennik'!$C$4:$C$1200,$A86)*24</f>
        <v/>
      </c>
      <c r="N86" s="92">
        <f>SUMIFS('Dziennik'!$W$4:$W$1200,'Dziennik'!$C$4:$C$1200,$A86)</f>
        <v/>
      </c>
      <c r="O86" s="93">
        <f>IF(AND(H85&gt;0,H86&gt;0),H86/H85-1,"")</f>
        <v/>
      </c>
      <c r="P86" s="94">
        <f>IF(AND(N86&gt;0,AVERAGE(N83:N86)&gt;0,COUNTIF(N83:N86,"&gt;0")=4),N86/AVERAGE(N83:N86),"")</f>
        <v/>
      </c>
      <c r="Q86" s="92">
        <f>COUNTIFS('Zmiany planu'!$C$4:$C$1000,"&gt;="&amp;A86,'Zmiany planu'!$C$4:$C$1000,"&lt;="&amp;B86)</f>
        <v/>
      </c>
      <c r="R86" s="95">
        <f>IFERROR(AVERAGEIFS('Dziennik'!$Y$4:$Y$1200,'Dziennik'!$C$4:$C$1200,$A86),"")</f>
        <v/>
      </c>
      <c r="S86" s="96">
        <f>IF(COUNTIFS('Dziennik'!$C$4:$C$1200,$A86,'Dziennik'!$AB$4:$AB$1200,"&gt;=0")=0,"",_xlfn.MAXIFS('Dziennik'!$AB$4:$AB$1200,'Dziennik'!$C$4:$C$1200,$A86))</f>
        <v/>
      </c>
      <c r="T86" s="92">
        <f>COUNTIFS('Dziennik'!$C$4:$C$1200,$A86,'Dziennik'!$AI$4:$AI$1200,"&lt;&gt;",'Dziennik'!$AJ$4:$AJ$1200,"")</f>
        <v/>
      </c>
      <c r="U86" s="97">
        <f>IF(AND(H86=0,F86=0),"",IF(N(S86)&gt;='Ustawienia'!$B$31,"⚠ ból  ","")&amp;IF(AND(ISNUMBER(O86),N(O86)&gt;'Ustawienia'!$B$30),"⚠ skok km  ","")&amp;IF(AND(ISNUMBER(P86),N(P86)&gt;'Ustawienia'!$B$32),"⚠ obciążenie  ","")&amp;IF(AND(ISNUMBER(I86),N(I86)&lt;0.7,B86&lt;TODAY()),"↓ realizacja &lt;70%  ","")&amp;IF(T86&gt;0,"? pytania  ",""))</f>
        <v/>
      </c>
      <c r="V86" s="89" t="n"/>
      <c r="W86" s="98" t="n"/>
    </row>
    <row r="87">
      <c r="A87" s="86" t="n">
        <v>46846</v>
      </c>
      <c r="B87" s="87">
        <f>A87+6</f>
        <v/>
      </c>
      <c r="C87" s="88">
        <f>WEEKNUM(A87,21)</f>
        <v/>
      </c>
      <c r="D87" s="89" t="n"/>
      <c r="E87" s="89" t="n"/>
      <c r="F87" s="90">
        <f>SUMIFS('Dziennik'!$M$4:$M$1200,'Dziennik'!$C$4:$C$1200,$A87)</f>
        <v/>
      </c>
      <c r="G87" s="90">
        <f>SUMIFS('Dziennik'!$I$4:$I$1200,'Dziennik'!$C$4:$C$1200,$A87)</f>
        <v/>
      </c>
      <c r="H87" s="90">
        <f>SUMIFS('Dziennik'!$P$4:$P$1200,'Dziennik'!$C$4:$C$1200,$A87)</f>
        <v/>
      </c>
      <c r="I87" s="91">
        <f>IF(F87&gt;0,H87/F87,"")</f>
        <v/>
      </c>
      <c r="J87" s="92">
        <f>COUNTIFS('Dziennik'!$C$4:$C$1200,$A87,'Dziennik'!$M$4:$M$1200,"&gt;0")</f>
        <v/>
      </c>
      <c r="K87" s="92">
        <f>COUNTIFS('Dziennik'!$C$4:$C$1200,$A87,'Dziennik'!$P$4:$P$1200,"&gt;0")</f>
        <v/>
      </c>
      <c r="L87" s="90">
        <f>_xlfn.MAXIFS('Dziennik'!$P$4:$P$1200,'Dziennik'!$C$4:$C$1200,$A87)</f>
        <v/>
      </c>
      <c r="M87" s="90">
        <f>SUMIFS('Dziennik'!$Q$4:$Q$1200,'Dziennik'!$C$4:$C$1200,$A87)*24</f>
        <v/>
      </c>
      <c r="N87" s="92">
        <f>SUMIFS('Dziennik'!$W$4:$W$1200,'Dziennik'!$C$4:$C$1200,$A87)</f>
        <v/>
      </c>
      <c r="O87" s="93">
        <f>IF(AND(H86&gt;0,H87&gt;0),H87/H86-1,"")</f>
        <v/>
      </c>
      <c r="P87" s="94">
        <f>IF(AND(N87&gt;0,AVERAGE(N84:N87)&gt;0,COUNTIF(N84:N87,"&gt;0")=4),N87/AVERAGE(N84:N87),"")</f>
        <v/>
      </c>
      <c r="Q87" s="92">
        <f>COUNTIFS('Zmiany planu'!$C$4:$C$1000,"&gt;="&amp;A87,'Zmiany planu'!$C$4:$C$1000,"&lt;="&amp;B87)</f>
        <v/>
      </c>
      <c r="R87" s="95">
        <f>IFERROR(AVERAGEIFS('Dziennik'!$Y$4:$Y$1200,'Dziennik'!$C$4:$C$1200,$A87),"")</f>
        <v/>
      </c>
      <c r="S87" s="96">
        <f>IF(COUNTIFS('Dziennik'!$C$4:$C$1200,$A87,'Dziennik'!$AB$4:$AB$1200,"&gt;=0")=0,"",_xlfn.MAXIFS('Dziennik'!$AB$4:$AB$1200,'Dziennik'!$C$4:$C$1200,$A87))</f>
        <v/>
      </c>
      <c r="T87" s="92">
        <f>COUNTIFS('Dziennik'!$C$4:$C$1200,$A87,'Dziennik'!$AI$4:$AI$1200,"&lt;&gt;",'Dziennik'!$AJ$4:$AJ$1200,"")</f>
        <v/>
      </c>
      <c r="U87" s="97">
        <f>IF(AND(H87=0,F87=0),"",IF(N(S87)&gt;='Ustawienia'!$B$31,"⚠ ból  ","")&amp;IF(AND(ISNUMBER(O87),N(O87)&gt;'Ustawienia'!$B$30),"⚠ skok km  ","")&amp;IF(AND(ISNUMBER(P87),N(P87)&gt;'Ustawienia'!$B$32),"⚠ obciążenie  ","")&amp;IF(AND(ISNUMBER(I87),N(I87)&lt;0.7,B87&lt;TODAY()),"↓ realizacja &lt;70%  ","")&amp;IF(T87&gt;0,"? pytania  ",""))</f>
        <v/>
      </c>
      <c r="V87" s="89" t="n"/>
      <c r="W87" s="98" t="n"/>
    </row>
    <row r="88">
      <c r="A88" s="86" t="n">
        <v>46853</v>
      </c>
      <c r="B88" s="87">
        <f>A88+6</f>
        <v/>
      </c>
      <c r="C88" s="88">
        <f>WEEKNUM(A88,21)</f>
        <v/>
      </c>
      <c r="D88" s="89" t="n"/>
      <c r="E88" s="89" t="n"/>
      <c r="F88" s="90">
        <f>SUMIFS('Dziennik'!$M$4:$M$1200,'Dziennik'!$C$4:$C$1200,$A88)</f>
        <v/>
      </c>
      <c r="G88" s="90">
        <f>SUMIFS('Dziennik'!$I$4:$I$1200,'Dziennik'!$C$4:$C$1200,$A88)</f>
        <v/>
      </c>
      <c r="H88" s="90">
        <f>SUMIFS('Dziennik'!$P$4:$P$1200,'Dziennik'!$C$4:$C$1200,$A88)</f>
        <v/>
      </c>
      <c r="I88" s="91">
        <f>IF(F88&gt;0,H88/F88,"")</f>
        <v/>
      </c>
      <c r="J88" s="92">
        <f>COUNTIFS('Dziennik'!$C$4:$C$1200,$A88,'Dziennik'!$M$4:$M$1200,"&gt;0")</f>
        <v/>
      </c>
      <c r="K88" s="92">
        <f>COUNTIFS('Dziennik'!$C$4:$C$1200,$A88,'Dziennik'!$P$4:$P$1200,"&gt;0")</f>
        <v/>
      </c>
      <c r="L88" s="90">
        <f>_xlfn.MAXIFS('Dziennik'!$P$4:$P$1200,'Dziennik'!$C$4:$C$1200,$A88)</f>
        <v/>
      </c>
      <c r="M88" s="90">
        <f>SUMIFS('Dziennik'!$Q$4:$Q$1200,'Dziennik'!$C$4:$C$1200,$A88)*24</f>
        <v/>
      </c>
      <c r="N88" s="92">
        <f>SUMIFS('Dziennik'!$W$4:$W$1200,'Dziennik'!$C$4:$C$1200,$A88)</f>
        <v/>
      </c>
      <c r="O88" s="93">
        <f>IF(AND(H87&gt;0,H88&gt;0),H88/H87-1,"")</f>
        <v/>
      </c>
      <c r="P88" s="94">
        <f>IF(AND(N88&gt;0,AVERAGE(N85:N88)&gt;0,COUNTIF(N85:N88,"&gt;0")=4),N88/AVERAGE(N85:N88),"")</f>
        <v/>
      </c>
      <c r="Q88" s="92">
        <f>COUNTIFS('Zmiany planu'!$C$4:$C$1000,"&gt;="&amp;A88,'Zmiany planu'!$C$4:$C$1000,"&lt;="&amp;B88)</f>
        <v/>
      </c>
      <c r="R88" s="95">
        <f>IFERROR(AVERAGEIFS('Dziennik'!$Y$4:$Y$1200,'Dziennik'!$C$4:$C$1200,$A88),"")</f>
        <v/>
      </c>
      <c r="S88" s="96">
        <f>IF(COUNTIFS('Dziennik'!$C$4:$C$1200,$A88,'Dziennik'!$AB$4:$AB$1200,"&gt;=0")=0,"",_xlfn.MAXIFS('Dziennik'!$AB$4:$AB$1200,'Dziennik'!$C$4:$C$1200,$A88))</f>
        <v/>
      </c>
      <c r="T88" s="92">
        <f>COUNTIFS('Dziennik'!$C$4:$C$1200,$A88,'Dziennik'!$AI$4:$AI$1200,"&lt;&gt;",'Dziennik'!$AJ$4:$AJ$1200,"")</f>
        <v/>
      </c>
      <c r="U88" s="97">
        <f>IF(AND(H88=0,F88=0),"",IF(N(S88)&gt;='Ustawienia'!$B$31,"⚠ ból  ","")&amp;IF(AND(ISNUMBER(O88),N(O88)&gt;'Ustawienia'!$B$30),"⚠ skok km  ","")&amp;IF(AND(ISNUMBER(P88),N(P88)&gt;'Ustawienia'!$B$32),"⚠ obciążenie  ","")&amp;IF(AND(ISNUMBER(I88),N(I88)&lt;0.7,B88&lt;TODAY()),"↓ realizacja &lt;70%  ","")&amp;IF(T88&gt;0,"? pytania  ",""))</f>
        <v/>
      </c>
      <c r="V88" s="89" t="n"/>
      <c r="W88" s="98" t="n"/>
    </row>
    <row r="89">
      <c r="A89" s="86" t="n">
        <v>46860</v>
      </c>
      <c r="B89" s="87">
        <f>A89+6</f>
        <v/>
      </c>
      <c r="C89" s="88">
        <f>WEEKNUM(A89,21)</f>
        <v/>
      </c>
      <c r="D89" s="89" t="n"/>
      <c r="E89" s="89" t="n"/>
      <c r="F89" s="90">
        <f>SUMIFS('Dziennik'!$M$4:$M$1200,'Dziennik'!$C$4:$C$1200,$A89)</f>
        <v/>
      </c>
      <c r="G89" s="90">
        <f>SUMIFS('Dziennik'!$I$4:$I$1200,'Dziennik'!$C$4:$C$1200,$A89)</f>
        <v/>
      </c>
      <c r="H89" s="90">
        <f>SUMIFS('Dziennik'!$P$4:$P$1200,'Dziennik'!$C$4:$C$1200,$A89)</f>
        <v/>
      </c>
      <c r="I89" s="91">
        <f>IF(F89&gt;0,H89/F89,"")</f>
        <v/>
      </c>
      <c r="J89" s="92">
        <f>COUNTIFS('Dziennik'!$C$4:$C$1200,$A89,'Dziennik'!$M$4:$M$1200,"&gt;0")</f>
        <v/>
      </c>
      <c r="K89" s="92">
        <f>COUNTIFS('Dziennik'!$C$4:$C$1200,$A89,'Dziennik'!$P$4:$P$1200,"&gt;0")</f>
        <v/>
      </c>
      <c r="L89" s="90">
        <f>_xlfn.MAXIFS('Dziennik'!$P$4:$P$1200,'Dziennik'!$C$4:$C$1200,$A89)</f>
        <v/>
      </c>
      <c r="M89" s="90">
        <f>SUMIFS('Dziennik'!$Q$4:$Q$1200,'Dziennik'!$C$4:$C$1200,$A89)*24</f>
        <v/>
      </c>
      <c r="N89" s="92">
        <f>SUMIFS('Dziennik'!$W$4:$W$1200,'Dziennik'!$C$4:$C$1200,$A89)</f>
        <v/>
      </c>
      <c r="O89" s="93">
        <f>IF(AND(H88&gt;0,H89&gt;0),H89/H88-1,"")</f>
        <v/>
      </c>
      <c r="P89" s="94">
        <f>IF(AND(N89&gt;0,AVERAGE(N86:N89)&gt;0,COUNTIF(N86:N89,"&gt;0")=4),N89/AVERAGE(N86:N89),"")</f>
        <v/>
      </c>
      <c r="Q89" s="92">
        <f>COUNTIFS('Zmiany planu'!$C$4:$C$1000,"&gt;="&amp;A89,'Zmiany planu'!$C$4:$C$1000,"&lt;="&amp;B89)</f>
        <v/>
      </c>
      <c r="R89" s="95">
        <f>IFERROR(AVERAGEIFS('Dziennik'!$Y$4:$Y$1200,'Dziennik'!$C$4:$C$1200,$A89),"")</f>
        <v/>
      </c>
      <c r="S89" s="96">
        <f>IF(COUNTIFS('Dziennik'!$C$4:$C$1200,$A89,'Dziennik'!$AB$4:$AB$1200,"&gt;=0")=0,"",_xlfn.MAXIFS('Dziennik'!$AB$4:$AB$1200,'Dziennik'!$C$4:$C$1200,$A89))</f>
        <v/>
      </c>
      <c r="T89" s="92">
        <f>COUNTIFS('Dziennik'!$C$4:$C$1200,$A89,'Dziennik'!$AI$4:$AI$1200,"&lt;&gt;",'Dziennik'!$AJ$4:$AJ$1200,"")</f>
        <v/>
      </c>
      <c r="U89" s="97">
        <f>IF(AND(H89=0,F89=0),"",IF(N(S89)&gt;='Ustawienia'!$B$31,"⚠ ból  ","")&amp;IF(AND(ISNUMBER(O89),N(O89)&gt;'Ustawienia'!$B$30),"⚠ skok km  ","")&amp;IF(AND(ISNUMBER(P89),N(P89)&gt;'Ustawienia'!$B$32),"⚠ obciążenie  ","")&amp;IF(AND(ISNUMBER(I89),N(I89)&lt;0.7,B89&lt;TODAY()),"↓ realizacja &lt;70%  ","")&amp;IF(T89&gt;0,"? pytania  ",""))</f>
        <v/>
      </c>
      <c r="V89" s="89" t="n"/>
      <c r="W89" s="98" t="n"/>
    </row>
    <row r="90">
      <c r="A90" s="86" t="n">
        <v>46867</v>
      </c>
      <c r="B90" s="87">
        <f>A90+6</f>
        <v/>
      </c>
      <c r="C90" s="88">
        <f>WEEKNUM(A90,21)</f>
        <v/>
      </c>
      <c r="D90" s="89" t="n"/>
      <c r="E90" s="89" t="n"/>
      <c r="F90" s="90">
        <f>SUMIFS('Dziennik'!$M$4:$M$1200,'Dziennik'!$C$4:$C$1200,$A90)</f>
        <v/>
      </c>
      <c r="G90" s="90">
        <f>SUMIFS('Dziennik'!$I$4:$I$1200,'Dziennik'!$C$4:$C$1200,$A90)</f>
        <v/>
      </c>
      <c r="H90" s="90">
        <f>SUMIFS('Dziennik'!$P$4:$P$1200,'Dziennik'!$C$4:$C$1200,$A90)</f>
        <v/>
      </c>
      <c r="I90" s="91">
        <f>IF(F90&gt;0,H90/F90,"")</f>
        <v/>
      </c>
      <c r="J90" s="92">
        <f>COUNTIFS('Dziennik'!$C$4:$C$1200,$A90,'Dziennik'!$M$4:$M$1200,"&gt;0")</f>
        <v/>
      </c>
      <c r="K90" s="92">
        <f>COUNTIFS('Dziennik'!$C$4:$C$1200,$A90,'Dziennik'!$P$4:$P$1200,"&gt;0")</f>
        <v/>
      </c>
      <c r="L90" s="90">
        <f>_xlfn.MAXIFS('Dziennik'!$P$4:$P$1200,'Dziennik'!$C$4:$C$1200,$A90)</f>
        <v/>
      </c>
      <c r="M90" s="90">
        <f>SUMIFS('Dziennik'!$Q$4:$Q$1200,'Dziennik'!$C$4:$C$1200,$A90)*24</f>
        <v/>
      </c>
      <c r="N90" s="92">
        <f>SUMIFS('Dziennik'!$W$4:$W$1200,'Dziennik'!$C$4:$C$1200,$A90)</f>
        <v/>
      </c>
      <c r="O90" s="93">
        <f>IF(AND(H89&gt;0,H90&gt;0),H90/H89-1,"")</f>
        <v/>
      </c>
      <c r="P90" s="94">
        <f>IF(AND(N90&gt;0,AVERAGE(N87:N90)&gt;0,COUNTIF(N87:N90,"&gt;0")=4),N90/AVERAGE(N87:N90),"")</f>
        <v/>
      </c>
      <c r="Q90" s="92">
        <f>COUNTIFS('Zmiany planu'!$C$4:$C$1000,"&gt;="&amp;A90,'Zmiany planu'!$C$4:$C$1000,"&lt;="&amp;B90)</f>
        <v/>
      </c>
      <c r="R90" s="95">
        <f>IFERROR(AVERAGEIFS('Dziennik'!$Y$4:$Y$1200,'Dziennik'!$C$4:$C$1200,$A90),"")</f>
        <v/>
      </c>
      <c r="S90" s="96">
        <f>IF(COUNTIFS('Dziennik'!$C$4:$C$1200,$A90,'Dziennik'!$AB$4:$AB$1200,"&gt;=0")=0,"",_xlfn.MAXIFS('Dziennik'!$AB$4:$AB$1200,'Dziennik'!$C$4:$C$1200,$A90))</f>
        <v/>
      </c>
      <c r="T90" s="92">
        <f>COUNTIFS('Dziennik'!$C$4:$C$1200,$A90,'Dziennik'!$AI$4:$AI$1200,"&lt;&gt;",'Dziennik'!$AJ$4:$AJ$1200,"")</f>
        <v/>
      </c>
      <c r="U90" s="97">
        <f>IF(AND(H90=0,F90=0),"",IF(N(S90)&gt;='Ustawienia'!$B$31,"⚠ ból  ","")&amp;IF(AND(ISNUMBER(O90),N(O90)&gt;'Ustawienia'!$B$30),"⚠ skok km  ","")&amp;IF(AND(ISNUMBER(P90),N(P90)&gt;'Ustawienia'!$B$32),"⚠ obciążenie  ","")&amp;IF(AND(ISNUMBER(I90),N(I90)&lt;0.7,B90&lt;TODAY()),"↓ realizacja &lt;70%  ","")&amp;IF(T90&gt;0,"? pytania  ",""))</f>
        <v/>
      </c>
      <c r="V90" s="89" t="n"/>
      <c r="W90" s="98" t="n"/>
    </row>
    <row r="91">
      <c r="A91" s="86" t="n">
        <v>46874</v>
      </c>
      <c r="B91" s="87">
        <f>A91+6</f>
        <v/>
      </c>
      <c r="C91" s="88">
        <f>WEEKNUM(A91,21)</f>
        <v/>
      </c>
      <c r="D91" s="89" t="n"/>
      <c r="E91" s="89" t="n"/>
      <c r="F91" s="90">
        <f>SUMIFS('Dziennik'!$M$4:$M$1200,'Dziennik'!$C$4:$C$1200,$A91)</f>
        <v/>
      </c>
      <c r="G91" s="90">
        <f>SUMIFS('Dziennik'!$I$4:$I$1200,'Dziennik'!$C$4:$C$1200,$A91)</f>
        <v/>
      </c>
      <c r="H91" s="90">
        <f>SUMIFS('Dziennik'!$P$4:$P$1200,'Dziennik'!$C$4:$C$1200,$A91)</f>
        <v/>
      </c>
      <c r="I91" s="91">
        <f>IF(F91&gt;0,H91/F91,"")</f>
        <v/>
      </c>
      <c r="J91" s="92">
        <f>COUNTIFS('Dziennik'!$C$4:$C$1200,$A91,'Dziennik'!$M$4:$M$1200,"&gt;0")</f>
        <v/>
      </c>
      <c r="K91" s="92">
        <f>COUNTIFS('Dziennik'!$C$4:$C$1200,$A91,'Dziennik'!$P$4:$P$1200,"&gt;0")</f>
        <v/>
      </c>
      <c r="L91" s="90">
        <f>_xlfn.MAXIFS('Dziennik'!$P$4:$P$1200,'Dziennik'!$C$4:$C$1200,$A91)</f>
        <v/>
      </c>
      <c r="M91" s="90">
        <f>SUMIFS('Dziennik'!$Q$4:$Q$1200,'Dziennik'!$C$4:$C$1200,$A91)*24</f>
        <v/>
      </c>
      <c r="N91" s="92">
        <f>SUMIFS('Dziennik'!$W$4:$W$1200,'Dziennik'!$C$4:$C$1200,$A91)</f>
        <v/>
      </c>
      <c r="O91" s="93">
        <f>IF(AND(H90&gt;0,H91&gt;0),H91/H90-1,"")</f>
        <v/>
      </c>
      <c r="P91" s="94">
        <f>IF(AND(N91&gt;0,AVERAGE(N88:N91)&gt;0,COUNTIF(N88:N91,"&gt;0")=4),N91/AVERAGE(N88:N91),"")</f>
        <v/>
      </c>
      <c r="Q91" s="92">
        <f>COUNTIFS('Zmiany planu'!$C$4:$C$1000,"&gt;="&amp;A91,'Zmiany planu'!$C$4:$C$1000,"&lt;="&amp;B91)</f>
        <v/>
      </c>
      <c r="R91" s="95">
        <f>IFERROR(AVERAGEIFS('Dziennik'!$Y$4:$Y$1200,'Dziennik'!$C$4:$C$1200,$A91),"")</f>
        <v/>
      </c>
      <c r="S91" s="96">
        <f>IF(COUNTIFS('Dziennik'!$C$4:$C$1200,$A91,'Dziennik'!$AB$4:$AB$1200,"&gt;=0")=0,"",_xlfn.MAXIFS('Dziennik'!$AB$4:$AB$1200,'Dziennik'!$C$4:$C$1200,$A91))</f>
        <v/>
      </c>
      <c r="T91" s="92">
        <f>COUNTIFS('Dziennik'!$C$4:$C$1200,$A91,'Dziennik'!$AI$4:$AI$1200,"&lt;&gt;",'Dziennik'!$AJ$4:$AJ$1200,"")</f>
        <v/>
      </c>
      <c r="U91" s="97">
        <f>IF(AND(H91=0,F91=0),"",IF(N(S91)&gt;='Ustawienia'!$B$31,"⚠ ból  ","")&amp;IF(AND(ISNUMBER(O91),N(O91)&gt;'Ustawienia'!$B$30),"⚠ skok km  ","")&amp;IF(AND(ISNUMBER(P91),N(P91)&gt;'Ustawienia'!$B$32),"⚠ obciążenie  ","")&amp;IF(AND(ISNUMBER(I91),N(I91)&lt;0.7,B91&lt;TODAY()),"↓ realizacja &lt;70%  ","")&amp;IF(T91&gt;0,"? pytania  ",""))</f>
        <v/>
      </c>
      <c r="V91" s="89" t="n"/>
      <c r="W91" s="98" t="n"/>
    </row>
    <row r="92">
      <c r="A92" s="86" t="n">
        <v>46881</v>
      </c>
      <c r="B92" s="87">
        <f>A92+6</f>
        <v/>
      </c>
      <c r="C92" s="88">
        <f>WEEKNUM(A92,21)</f>
        <v/>
      </c>
      <c r="D92" s="89" t="n"/>
      <c r="E92" s="89" t="n"/>
      <c r="F92" s="90">
        <f>SUMIFS('Dziennik'!$M$4:$M$1200,'Dziennik'!$C$4:$C$1200,$A92)</f>
        <v/>
      </c>
      <c r="G92" s="90">
        <f>SUMIFS('Dziennik'!$I$4:$I$1200,'Dziennik'!$C$4:$C$1200,$A92)</f>
        <v/>
      </c>
      <c r="H92" s="90">
        <f>SUMIFS('Dziennik'!$P$4:$P$1200,'Dziennik'!$C$4:$C$1200,$A92)</f>
        <v/>
      </c>
      <c r="I92" s="91">
        <f>IF(F92&gt;0,H92/F92,"")</f>
        <v/>
      </c>
      <c r="J92" s="92">
        <f>COUNTIFS('Dziennik'!$C$4:$C$1200,$A92,'Dziennik'!$M$4:$M$1200,"&gt;0")</f>
        <v/>
      </c>
      <c r="K92" s="92">
        <f>COUNTIFS('Dziennik'!$C$4:$C$1200,$A92,'Dziennik'!$P$4:$P$1200,"&gt;0")</f>
        <v/>
      </c>
      <c r="L92" s="90">
        <f>_xlfn.MAXIFS('Dziennik'!$P$4:$P$1200,'Dziennik'!$C$4:$C$1200,$A92)</f>
        <v/>
      </c>
      <c r="M92" s="90">
        <f>SUMIFS('Dziennik'!$Q$4:$Q$1200,'Dziennik'!$C$4:$C$1200,$A92)*24</f>
        <v/>
      </c>
      <c r="N92" s="92">
        <f>SUMIFS('Dziennik'!$W$4:$W$1200,'Dziennik'!$C$4:$C$1200,$A92)</f>
        <v/>
      </c>
      <c r="O92" s="93">
        <f>IF(AND(H91&gt;0,H92&gt;0),H92/H91-1,"")</f>
        <v/>
      </c>
      <c r="P92" s="94">
        <f>IF(AND(N92&gt;0,AVERAGE(N89:N92)&gt;0,COUNTIF(N89:N92,"&gt;0")=4),N92/AVERAGE(N89:N92),"")</f>
        <v/>
      </c>
      <c r="Q92" s="92">
        <f>COUNTIFS('Zmiany planu'!$C$4:$C$1000,"&gt;="&amp;A92,'Zmiany planu'!$C$4:$C$1000,"&lt;="&amp;B92)</f>
        <v/>
      </c>
      <c r="R92" s="95">
        <f>IFERROR(AVERAGEIFS('Dziennik'!$Y$4:$Y$1200,'Dziennik'!$C$4:$C$1200,$A92),"")</f>
        <v/>
      </c>
      <c r="S92" s="96">
        <f>IF(COUNTIFS('Dziennik'!$C$4:$C$1200,$A92,'Dziennik'!$AB$4:$AB$1200,"&gt;=0")=0,"",_xlfn.MAXIFS('Dziennik'!$AB$4:$AB$1200,'Dziennik'!$C$4:$C$1200,$A92))</f>
        <v/>
      </c>
      <c r="T92" s="92">
        <f>COUNTIFS('Dziennik'!$C$4:$C$1200,$A92,'Dziennik'!$AI$4:$AI$1200,"&lt;&gt;",'Dziennik'!$AJ$4:$AJ$1200,"")</f>
        <v/>
      </c>
      <c r="U92" s="97">
        <f>IF(AND(H92=0,F92=0),"",IF(N(S92)&gt;='Ustawienia'!$B$31,"⚠ ból  ","")&amp;IF(AND(ISNUMBER(O92),N(O92)&gt;'Ustawienia'!$B$30),"⚠ skok km  ","")&amp;IF(AND(ISNUMBER(P92),N(P92)&gt;'Ustawienia'!$B$32),"⚠ obciążenie  ","")&amp;IF(AND(ISNUMBER(I92),N(I92)&lt;0.7,B92&lt;TODAY()),"↓ realizacja &lt;70%  ","")&amp;IF(T92&gt;0,"? pytania  ",""))</f>
        <v/>
      </c>
      <c r="V92" s="89" t="n"/>
      <c r="W92" s="98" t="n"/>
    </row>
    <row r="93">
      <c r="A93" s="86" t="n">
        <v>46888</v>
      </c>
      <c r="B93" s="87">
        <f>A93+6</f>
        <v/>
      </c>
      <c r="C93" s="88">
        <f>WEEKNUM(A93,21)</f>
        <v/>
      </c>
      <c r="D93" s="89" t="n"/>
      <c r="E93" s="89" t="n"/>
      <c r="F93" s="90">
        <f>SUMIFS('Dziennik'!$M$4:$M$1200,'Dziennik'!$C$4:$C$1200,$A93)</f>
        <v/>
      </c>
      <c r="G93" s="90">
        <f>SUMIFS('Dziennik'!$I$4:$I$1200,'Dziennik'!$C$4:$C$1200,$A93)</f>
        <v/>
      </c>
      <c r="H93" s="90">
        <f>SUMIFS('Dziennik'!$P$4:$P$1200,'Dziennik'!$C$4:$C$1200,$A93)</f>
        <v/>
      </c>
      <c r="I93" s="91">
        <f>IF(F93&gt;0,H93/F93,"")</f>
        <v/>
      </c>
      <c r="J93" s="92">
        <f>COUNTIFS('Dziennik'!$C$4:$C$1200,$A93,'Dziennik'!$M$4:$M$1200,"&gt;0")</f>
        <v/>
      </c>
      <c r="K93" s="92">
        <f>COUNTIFS('Dziennik'!$C$4:$C$1200,$A93,'Dziennik'!$P$4:$P$1200,"&gt;0")</f>
        <v/>
      </c>
      <c r="L93" s="90">
        <f>_xlfn.MAXIFS('Dziennik'!$P$4:$P$1200,'Dziennik'!$C$4:$C$1200,$A93)</f>
        <v/>
      </c>
      <c r="M93" s="90">
        <f>SUMIFS('Dziennik'!$Q$4:$Q$1200,'Dziennik'!$C$4:$C$1200,$A93)*24</f>
        <v/>
      </c>
      <c r="N93" s="92">
        <f>SUMIFS('Dziennik'!$W$4:$W$1200,'Dziennik'!$C$4:$C$1200,$A93)</f>
        <v/>
      </c>
      <c r="O93" s="93">
        <f>IF(AND(H92&gt;0,H93&gt;0),H93/H92-1,"")</f>
        <v/>
      </c>
      <c r="P93" s="94">
        <f>IF(AND(N93&gt;0,AVERAGE(N90:N93)&gt;0,COUNTIF(N90:N93,"&gt;0")=4),N93/AVERAGE(N90:N93),"")</f>
        <v/>
      </c>
      <c r="Q93" s="92">
        <f>COUNTIFS('Zmiany planu'!$C$4:$C$1000,"&gt;="&amp;A93,'Zmiany planu'!$C$4:$C$1000,"&lt;="&amp;B93)</f>
        <v/>
      </c>
      <c r="R93" s="95">
        <f>IFERROR(AVERAGEIFS('Dziennik'!$Y$4:$Y$1200,'Dziennik'!$C$4:$C$1200,$A93),"")</f>
        <v/>
      </c>
      <c r="S93" s="96">
        <f>IF(COUNTIFS('Dziennik'!$C$4:$C$1200,$A93,'Dziennik'!$AB$4:$AB$1200,"&gt;=0")=0,"",_xlfn.MAXIFS('Dziennik'!$AB$4:$AB$1200,'Dziennik'!$C$4:$C$1200,$A93))</f>
        <v/>
      </c>
      <c r="T93" s="92">
        <f>COUNTIFS('Dziennik'!$C$4:$C$1200,$A93,'Dziennik'!$AI$4:$AI$1200,"&lt;&gt;",'Dziennik'!$AJ$4:$AJ$1200,"")</f>
        <v/>
      </c>
      <c r="U93" s="97">
        <f>IF(AND(H93=0,F93=0),"",IF(N(S93)&gt;='Ustawienia'!$B$31,"⚠ ból  ","")&amp;IF(AND(ISNUMBER(O93),N(O93)&gt;'Ustawienia'!$B$30),"⚠ skok km  ","")&amp;IF(AND(ISNUMBER(P93),N(P93)&gt;'Ustawienia'!$B$32),"⚠ obciążenie  ","")&amp;IF(AND(ISNUMBER(I93),N(I93)&lt;0.7,B93&lt;TODAY()),"↓ realizacja &lt;70%  ","")&amp;IF(T93&gt;0,"? pytania  ",""))</f>
        <v/>
      </c>
      <c r="V93" s="89" t="n"/>
      <c r="W93" s="98" t="n"/>
    </row>
    <row r="94">
      <c r="A94" s="86" t="n">
        <v>46895</v>
      </c>
      <c r="B94" s="87">
        <f>A94+6</f>
        <v/>
      </c>
      <c r="C94" s="88">
        <f>WEEKNUM(A94,21)</f>
        <v/>
      </c>
      <c r="D94" s="89" t="n"/>
      <c r="E94" s="89" t="n"/>
      <c r="F94" s="90">
        <f>SUMIFS('Dziennik'!$M$4:$M$1200,'Dziennik'!$C$4:$C$1200,$A94)</f>
        <v/>
      </c>
      <c r="G94" s="90">
        <f>SUMIFS('Dziennik'!$I$4:$I$1200,'Dziennik'!$C$4:$C$1200,$A94)</f>
        <v/>
      </c>
      <c r="H94" s="90">
        <f>SUMIFS('Dziennik'!$P$4:$P$1200,'Dziennik'!$C$4:$C$1200,$A94)</f>
        <v/>
      </c>
      <c r="I94" s="91">
        <f>IF(F94&gt;0,H94/F94,"")</f>
        <v/>
      </c>
      <c r="J94" s="92">
        <f>COUNTIFS('Dziennik'!$C$4:$C$1200,$A94,'Dziennik'!$M$4:$M$1200,"&gt;0")</f>
        <v/>
      </c>
      <c r="K94" s="92">
        <f>COUNTIFS('Dziennik'!$C$4:$C$1200,$A94,'Dziennik'!$P$4:$P$1200,"&gt;0")</f>
        <v/>
      </c>
      <c r="L94" s="90">
        <f>_xlfn.MAXIFS('Dziennik'!$P$4:$P$1200,'Dziennik'!$C$4:$C$1200,$A94)</f>
        <v/>
      </c>
      <c r="M94" s="90">
        <f>SUMIFS('Dziennik'!$Q$4:$Q$1200,'Dziennik'!$C$4:$C$1200,$A94)*24</f>
        <v/>
      </c>
      <c r="N94" s="92">
        <f>SUMIFS('Dziennik'!$W$4:$W$1200,'Dziennik'!$C$4:$C$1200,$A94)</f>
        <v/>
      </c>
      <c r="O94" s="93">
        <f>IF(AND(H93&gt;0,H94&gt;0),H94/H93-1,"")</f>
        <v/>
      </c>
      <c r="P94" s="94">
        <f>IF(AND(N94&gt;0,AVERAGE(N91:N94)&gt;0,COUNTIF(N91:N94,"&gt;0")=4),N94/AVERAGE(N91:N94),"")</f>
        <v/>
      </c>
      <c r="Q94" s="92">
        <f>COUNTIFS('Zmiany planu'!$C$4:$C$1000,"&gt;="&amp;A94,'Zmiany planu'!$C$4:$C$1000,"&lt;="&amp;B94)</f>
        <v/>
      </c>
      <c r="R94" s="95">
        <f>IFERROR(AVERAGEIFS('Dziennik'!$Y$4:$Y$1200,'Dziennik'!$C$4:$C$1200,$A94),"")</f>
        <v/>
      </c>
      <c r="S94" s="96">
        <f>IF(COUNTIFS('Dziennik'!$C$4:$C$1200,$A94,'Dziennik'!$AB$4:$AB$1200,"&gt;=0")=0,"",_xlfn.MAXIFS('Dziennik'!$AB$4:$AB$1200,'Dziennik'!$C$4:$C$1200,$A94))</f>
        <v/>
      </c>
      <c r="T94" s="92">
        <f>COUNTIFS('Dziennik'!$C$4:$C$1200,$A94,'Dziennik'!$AI$4:$AI$1200,"&lt;&gt;",'Dziennik'!$AJ$4:$AJ$1200,"")</f>
        <v/>
      </c>
      <c r="U94" s="97">
        <f>IF(AND(H94=0,F94=0),"",IF(N(S94)&gt;='Ustawienia'!$B$31,"⚠ ból  ","")&amp;IF(AND(ISNUMBER(O94),N(O94)&gt;'Ustawienia'!$B$30),"⚠ skok km  ","")&amp;IF(AND(ISNUMBER(P94),N(P94)&gt;'Ustawienia'!$B$32),"⚠ obciążenie  ","")&amp;IF(AND(ISNUMBER(I94),N(I94)&lt;0.7,B94&lt;TODAY()),"↓ realizacja &lt;70%  ","")&amp;IF(T94&gt;0,"? pytania  ",""))</f>
        <v/>
      </c>
      <c r="V94" s="89" t="n"/>
      <c r="W94" s="98" t="n"/>
    </row>
    <row r="95">
      <c r="A95" s="86" t="n">
        <v>46902</v>
      </c>
      <c r="B95" s="87">
        <f>A95+6</f>
        <v/>
      </c>
      <c r="C95" s="88">
        <f>WEEKNUM(A95,21)</f>
        <v/>
      </c>
      <c r="D95" s="89" t="n"/>
      <c r="E95" s="89" t="n"/>
      <c r="F95" s="90">
        <f>SUMIFS('Dziennik'!$M$4:$M$1200,'Dziennik'!$C$4:$C$1200,$A95)</f>
        <v/>
      </c>
      <c r="G95" s="90">
        <f>SUMIFS('Dziennik'!$I$4:$I$1200,'Dziennik'!$C$4:$C$1200,$A95)</f>
        <v/>
      </c>
      <c r="H95" s="90">
        <f>SUMIFS('Dziennik'!$P$4:$P$1200,'Dziennik'!$C$4:$C$1200,$A95)</f>
        <v/>
      </c>
      <c r="I95" s="91">
        <f>IF(F95&gt;0,H95/F95,"")</f>
        <v/>
      </c>
      <c r="J95" s="92">
        <f>COUNTIFS('Dziennik'!$C$4:$C$1200,$A95,'Dziennik'!$M$4:$M$1200,"&gt;0")</f>
        <v/>
      </c>
      <c r="K95" s="92">
        <f>COUNTIFS('Dziennik'!$C$4:$C$1200,$A95,'Dziennik'!$P$4:$P$1200,"&gt;0")</f>
        <v/>
      </c>
      <c r="L95" s="90">
        <f>_xlfn.MAXIFS('Dziennik'!$P$4:$P$1200,'Dziennik'!$C$4:$C$1200,$A95)</f>
        <v/>
      </c>
      <c r="M95" s="90">
        <f>SUMIFS('Dziennik'!$Q$4:$Q$1200,'Dziennik'!$C$4:$C$1200,$A95)*24</f>
        <v/>
      </c>
      <c r="N95" s="92">
        <f>SUMIFS('Dziennik'!$W$4:$W$1200,'Dziennik'!$C$4:$C$1200,$A95)</f>
        <v/>
      </c>
      <c r="O95" s="93">
        <f>IF(AND(H94&gt;0,H95&gt;0),H95/H94-1,"")</f>
        <v/>
      </c>
      <c r="P95" s="94">
        <f>IF(AND(N95&gt;0,AVERAGE(N92:N95)&gt;0,COUNTIF(N92:N95,"&gt;0")=4),N95/AVERAGE(N92:N95),"")</f>
        <v/>
      </c>
      <c r="Q95" s="92">
        <f>COUNTIFS('Zmiany planu'!$C$4:$C$1000,"&gt;="&amp;A95,'Zmiany planu'!$C$4:$C$1000,"&lt;="&amp;B95)</f>
        <v/>
      </c>
      <c r="R95" s="95">
        <f>IFERROR(AVERAGEIFS('Dziennik'!$Y$4:$Y$1200,'Dziennik'!$C$4:$C$1200,$A95),"")</f>
        <v/>
      </c>
      <c r="S95" s="96">
        <f>IF(COUNTIFS('Dziennik'!$C$4:$C$1200,$A95,'Dziennik'!$AB$4:$AB$1200,"&gt;=0")=0,"",_xlfn.MAXIFS('Dziennik'!$AB$4:$AB$1200,'Dziennik'!$C$4:$C$1200,$A95))</f>
        <v/>
      </c>
      <c r="T95" s="92">
        <f>COUNTIFS('Dziennik'!$C$4:$C$1200,$A95,'Dziennik'!$AI$4:$AI$1200,"&lt;&gt;",'Dziennik'!$AJ$4:$AJ$1200,"")</f>
        <v/>
      </c>
      <c r="U95" s="97">
        <f>IF(AND(H95=0,F95=0),"",IF(N(S95)&gt;='Ustawienia'!$B$31,"⚠ ból  ","")&amp;IF(AND(ISNUMBER(O95),N(O95)&gt;'Ustawienia'!$B$30),"⚠ skok km  ","")&amp;IF(AND(ISNUMBER(P95),N(P95)&gt;'Ustawienia'!$B$32),"⚠ obciążenie  ","")&amp;IF(AND(ISNUMBER(I95),N(I95)&lt;0.7,B95&lt;TODAY()),"↓ realizacja &lt;70%  ","")&amp;IF(T95&gt;0,"? pytania  ",""))</f>
        <v/>
      </c>
      <c r="V95" s="89" t="n"/>
      <c r="W95" s="98" t="n"/>
    </row>
    <row r="96">
      <c r="A96" s="86" t="n">
        <v>46909</v>
      </c>
      <c r="B96" s="87">
        <f>A96+6</f>
        <v/>
      </c>
      <c r="C96" s="88">
        <f>WEEKNUM(A96,21)</f>
        <v/>
      </c>
      <c r="D96" s="89" t="n"/>
      <c r="E96" s="89" t="n"/>
      <c r="F96" s="90">
        <f>SUMIFS('Dziennik'!$M$4:$M$1200,'Dziennik'!$C$4:$C$1200,$A96)</f>
        <v/>
      </c>
      <c r="G96" s="90">
        <f>SUMIFS('Dziennik'!$I$4:$I$1200,'Dziennik'!$C$4:$C$1200,$A96)</f>
        <v/>
      </c>
      <c r="H96" s="90">
        <f>SUMIFS('Dziennik'!$P$4:$P$1200,'Dziennik'!$C$4:$C$1200,$A96)</f>
        <v/>
      </c>
      <c r="I96" s="91">
        <f>IF(F96&gt;0,H96/F96,"")</f>
        <v/>
      </c>
      <c r="J96" s="92">
        <f>COUNTIFS('Dziennik'!$C$4:$C$1200,$A96,'Dziennik'!$M$4:$M$1200,"&gt;0")</f>
        <v/>
      </c>
      <c r="K96" s="92">
        <f>COUNTIFS('Dziennik'!$C$4:$C$1200,$A96,'Dziennik'!$P$4:$P$1200,"&gt;0")</f>
        <v/>
      </c>
      <c r="L96" s="90">
        <f>_xlfn.MAXIFS('Dziennik'!$P$4:$P$1200,'Dziennik'!$C$4:$C$1200,$A96)</f>
        <v/>
      </c>
      <c r="M96" s="90">
        <f>SUMIFS('Dziennik'!$Q$4:$Q$1200,'Dziennik'!$C$4:$C$1200,$A96)*24</f>
        <v/>
      </c>
      <c r="N96" s="92">
        <f>SUMIFS('Dziennik'!$W$4:$W$1200,'Dziennik'!$C$4:$C$1200,$A96)</f>
        <v/>
      </c>
      <c r="O96" s="93">
        <f>IF(AND(H95&gt;0,H96&gt;0),H96/H95-1,"")</f>
        <v/>
      </c>
      <c r="P96" s="94">
        <f>IF(AND(N96&gt;0,AVERAGE(N93:N96)&gt;0,COUNTIF(N93:N96,"&gt;0")=4),N96/AVERAGE(N93:N96),"")</f>
        <v/>
      </c>
      <c r="Q96" s="92">
        <f>COUNTIFS('Zmiany planu'!$C$4:$C$1000,"&gt;="&amp;A96,'Zmiany planu'!$C$4:$C$1000,"&lt;="&amp;B96)</f>
        <v/>
      </c>
      <c r="R96" s="95">
        <f>IFERROR(AVERAGEIFS('Dziennik'!$Y$4:$Y$1200,'Dziennik'!$C$4:$C$1200,$A96),"")</f>
        <v/>
      </c>
      <c r="S96" s="96">
        <f>IF(COUNTIFS('Dziennik'!$C$4:$C$1200,$A96,'Dziennik'!$AB$4:$AB$1200,"&gt;=0")=0,"",_xlfn.MAXIFS('Dziennik'!$AB$4:$AB$1200,'Dziennik'!$C$4:$C$1200,$A96))</f>
        <v/>
      </c>
      <c r="T96" s="92">
        <f>COUNTIFS('Dziennik'!$C$4:$C$1200,$A96,'Dziennik'!$AI$4:$AI$1200,"&lt;&gt;",'Dziennik'!$AJ$4:$AJ$1200,"")</f>
        <v/>
      </c>
      <c r="U96" s="97">
        <f>IF(AND(H96=0,F96=0),"",IF(N(S96)&gt;='Ustawienia'!$B$31,"⚠ ból  ","")&amp;IF(AND(ISNUMBER(O96),N(O96)&gt;'Ustawienia'!$B$30),"⚠ skok km  ","")&amp;IF(AND(ISNUMBER(P96),N(P96)&gt;'Ustawienia'!$B$32),"⚠ obciążenie  ","")&amp;IF(AND(ISNUMBER(I96),N(I96)&lt;0.7,B96&lt;TODAY()),"↓ realizacja &lt;70%  ","")&amp;IF(T96&gt;0,"? pytania  ",""))</f>
        <v/>
      </c>
      <c r="V96" s="89" t="n"/>
      <c r="W96" s="98" t="n"/>
    </row>
    <row r="97">
      <c r="A97" s="86" t="n">
        <v>46916</v>
      </c>
      <c r="B97" s="87">
        <f>A97+6</f>
        <v/>
      </c>
      <c r="C97" s="88">
        <f>WEEKNUM(A97,21)</f>
        <v/>
      </c>
      <c r="D97" s="89" t="n"/>
      <c r="E97" s="89" t="n"/>
      <c r="F97" s="90">
        <f>SUMIFS('Dziennik'!$M$4:$M$1200,'Dziennik'!$C$4:$C$1200,$A97)</f>
        <v/>
      </c>
      <c r="G97" s="90">
        <f>SUMIFS('Dziennik'!$I$4:$I$1200,'Dziennik'!$C$4:$C$1200,$A97)</f>
        <v/>
      </c>
      <c r="H97" s="90">
        <f>SUMIFS('Dziennik'!$P$4:$P$1200,'Dziennik'!$C$4:$C$1200,$A97)</f>
        <v/>
      </c>
      <c r="I97" s="91">
        <f>IF(F97&gt;0,H97/F97,"")</f>
        <v/>
      </c>
      <c r="J97" s="92">
        <f>COUNTIFS('Dziennik'!$C$4:$C$1200,$A97,'Dziennik'!$M$4:$M$1200,"&gt;0")</f>
        <v/>
      </c>
      <c r="K97" s="92">
        <f>COUNTIFS('Dziennik'!$C$4:$C$1200,$A97,'Dziennik'!$P$4:$P$1200,"&gt;0")</f>
        <v/>
      </c>
      <c r="L97" s="90">
        <f>_xlfn.MAXIFS('Dziennik'!$P$4:$P$1200,'Dziennik'!$C$4:$C$1200,$A97)</f>
        <v/>
      </c>
      <c r="M97" s="90">
        <f>SUMIFS('Dziennik'!$Q$4:$Q$1200,'Dziennik'!$C$4:$C$1200,$A97)*24</f>
        <v/>
      </c>
      <c r="N97" s="92">
        <f>SUMIFS('Dziennik'!$W$4:$W$1200,'Dziennik'!$C$4:$C$1200,$A97)</f>
        <v/>
      </c>
      <c r="O97" s="93">
        <f>IF(AND(H96&gt;0,H97&gt;0),H97/H96-1,"")</f>
        <v/>
      </c>
      <c r="P97" s="94">
        <f>IF(AND(N97&gt;0,AVERAGE(N94:N97)&gt;0,COUNTIF(N94:N97,"&gt;0")=4),N97/AVERAGE(N94:N97),"")</f>
        <v/>
      </c>
      <c r="Q97" s="92">
        <f>COUNTIFS('Zmiany planu'!$C$4:$C$1000,"&gt;="&amp;A97,'Zmiany planu'!$C$4:$C$1000,"&lt;="&amp;B97)</f>
        <v/>
      </c>
      <c r="R97" s="95">
        <f>IFERROR(AVERAGEIFS('Dziennik'!$Y$4:$Y$1200,'Dziennik'!$C$4:$C$1200,$A97),"")</f>
        <v/>
      </c>
      <c r="S97" s="96">
        <f>IF(COUNTIFS('Dziennik'!$C$4:$C$1200,$A97,'Dziennik'!$AB$4:$AB$1200,"&gt;=0")=0,"",_xlfn.MAXIFS('Dziennik'!$AB$4:$AB$1200,'Dziennik'!$C$4:$C$1200,$A97))</f>
        <v/>
      </c>
      <c r="T97" s="92">
        <f>COUNTIFS('Dziennik'!$C$4:$C$1200,$A97,'Dziennik'!$AI$4:$AI$1200,"&lt;&gt;",'Dziennik'!$AJ$4:$AJ$1200,"")</f>
        <v/>
      </c>
      <c r="U97" s="97">
        <f>IF(AND(H97=0,F97=0),"",IF(N(S97)&gt;='Ustawienia'!$B$31,"⚠ ból  ","")&amp;IF(AND(ISNUMBER(O97),N(O97)&gt;'Ustawienia'!$B$30),"⚠ skok km  ","")&amp;IF(AND(ISNUMBER(P97),N(P97)&gt;'Ustawienia'!$B$32),"⚠ obciążenie  ","")&amp;IF(AND(ISNUMBER(I97),N(I97)&lt;0.7,B97&lt;TODAY()),"↓ realizacja &lt;70%  ","")&amp;IF(T97&gt;0,"? pytania  ",""))</f>
        <v/>
      </c>
      <c r="V97" s="89" t="n"/>
      <c r="W97" s="98" t="n"/>
    </row>
    <row r="98">
      <c r="A98" s="86" t="n">
        <v>46923</v>
      </c>
      <c r="B98" s="87">
        <f>A98+6</f>
        <v/>
      </c>
      <c r="C98" s="88">
        <f>WEEKNUM(A98,21)</f>
        <v/>
      </c>
      <c r="D98" s="89" t="n"/>
      <c r="E98" s="89" t="n"/>
      <c r="F98" s="90">
        <f>SUMIFS('Dziennik'!$M$4:$M$1200,'Dziennik'!$C$4:$C$1200,$A98)</f>
        <v/>
      </c>
      <c r="G98" s="90">
        <f>SUMIFS('Dziennik'!$I$4:$I$1200,'Dziennik'!$C$4:$C$1200,$A98)</f>
        <v/>
      </c>
      <c r="H98" s="90">
        <f>SUMIFS('Dziennik'!$P$4:$P$1200,'Dziennik'!$C$4:$C$1200,$A98)</f>
        <v/>
      </c>
      <c r="I98" s="91">
        <f>IF(F98&gt;0,H98/F98,"")</f>
        <v/>
      </c>
      <c r="J98" s="92">
        <f>COUNTIFS('Dziennik'!$C$4:$C$1200,$A98,'Dziennik'!$M$4:$M$1200,"&gt;0")</f>
        <v/>
      </c>
      <c r="K98" s="92">
        <f>COUNTIFS('Dziennik'!$C$4:$C$1200,$A98,'Dziennik'!$P$4:$P$1200,"&gt;0")</f>
        <v/>
      </c>
      <c r="L98" s="90">
        <f>_xlfn.MAXIFS('Dziennik'!$P$4:$P$1200,'Dziennik'!$C$4:$C$1200,$A98)</f>
        <v/>
      </c>
      <c r="M98" s="90">
        <f>SUMIFS('Dziennik'!$Q$4:$Q$1200,'Dziennik'!$C$4:$C$1200,$A98)*24</f>
        <v/>
      </c>
      <c r="N98" s="92">
        <f>SUMIFS('Dziennik'!$W$4:$W$1200,'Dziennik'!$C$4:$C$1200,$A98)</f>
        <v/>
      </c>
      <c r="O98" s="93">
        <f>IF(AND(H97&gt;0,H98&gt;0),H98/H97-1,"")</f>
        <v/>
      </c>
      <c r="P98" s="94">
        <f>IF(AND(N98&gt;0,AVERAGE(N95:N98)&gt;0,COUNTIF(N95:N98,"&gt;0")=4),N98/AVERAGE(N95:N98),"")</f>
        <v/>
      </c>
      <c r="Q98" s="92">
        <f>COUNTIFS('Zmiany planu'!$C$4:$C$1000,"&gt;="&amp;A98,'Zmiany planu'!$C$4:$C$1000,"&lt;="&amp;B98)</f>
        <v/>
      </c>
      <c r="R98" s="95">
        <f>IFERROR(AVERAGEIFS('Dziennik'!$Y$4:$Y$1200,'Dziennik'!$C$4:$C$1200,$A98),"")</f>
        <v/>
      </c>
      <c r="S98" s="96">
        <f>IF(COUNTIFS('Dziennik'!$C$4:$C$1200,$A98,'Dziennik'!$AB$4:$AB$1200,"&gt;=0")=0,"",_xlfn.MAXIFS('Dziennik'!$AB$4:$AB$1200,'Dziennik'!$C$4:$C$1200,$A98))</f>
        <v/>
      </c>
      <c r="T98" s="92">
        <f>COUNTIFS('Dziennik'!$C$4:$C$1200,$A98,'Dziennik'!$AI$4:$AI$1200,"&lt;&gt;",'Dziennik'!$AJ$4:$AJ$1200,"")</f>
        <v/>
      </c>
      <c r="U98" s="97">
        <f>IF(AND(H98=0,F98=0),"",IF(N(S98)&gt;='Ustawienia'!$B$31,"⚠ ból  ","")&amp;IF(AND(ISNUMBER(O98),N(O98)&gt;'Ustawienia'!$B$30),"⚠ skok km  ","")&amp;IF(AND(ISNUMBER(P98),N(P98)&gt;'Ustawienia'!$B$32),"⚠ obciążenie  ","")&amp;IF(AND(ISNUMBER(I98),N(I98)&lt;0.7,B98&lt;TODAY()),"↓ realizacja &lt;70%  ","")&amp;IF(T98&gt;0,"? pytania  ",""))</f>
        <v/>
      </c>
      <c r="V98" s="89" t="n"/>
      <c r="W98" s="98" t="n"/>
    </row>
    <row r="99">
      <c r="A99" s="86" t="n">
        <v>46930</v>
      </c>
      <c r="B99" s="87">
        <f>A99+6</f>
        <v/>
      </c>
      <c r="C99" s="88">
        <f>WEEKNUM(A99,21)</f>
        <v/>
      </c>
      <c r="D99" s="89" t="n"/>
      <c r="E99" s="89" t="n"/>
      <c r="F99" s="90">
        <f>SUMIFS('Dziennik'!$M$4:$M$1200,'Dziennik'!$C$4:$C$1200,$A99)</f>
        <v/>
      </c>
      <c r="G99" s="90">
        <f>SUMIFS('Dziennik'!$I$4:$I$1200,'Dziennik'!$C$4:$C$1200,$A99)</f>
        <v/>
      </c>
      <c r="H99" s="90">
        <f>SUMIFS('Dziennik'!$P$4:$P$1200,'Dziennik'!$C$4:$C$1200,$A99)</f>
        <v/>
      </c>
      <c r="I99" s="91">
        <f>IF(F99&gt;0,H99/F99,"")</f>
        <v/>
      </c>
      <c r="J99" s="92">
        <f>COUNTIFS('Dziennik'!$C$4:$C$1200,$A99,'Dziennik'!$M$4:$M$1200,"&gt;0")</f>
        <v/>
      </c>
      <c r="K99" s="92">
        <f>COUNTIFS('Dziennik'!$C$4:$C$1200,$A99,'Dziennik'!$P$4:$P$1200,"&gt;0")</f>
        <v/>
      </c>
      <c r="L99" s="90">
        <f>_xlfn.MAXIFS('Dziennik'!$P$4:$P$1200,'Dziennik'!$C$4:$C$1200,$A99)</f>
        <v/>
      </c>
      <c r="M99" s="90">
        <f>SUMIFS('Dziennik'!$Q$4:$Q$1200,'Dziennik'!$C$4:$C$1200,$A99)*24</f>
        <v/>
      </c>
      <c r="N99" s="92">
        <f>SUMIFS('Dziennik'!$W$4:$W$1200,'Dziennik'!$C$4:$C$1200,$A99)</f>
        <v/>
      </c>
      <c r="O99" s="93">
        <f>IF(AND(H98&gt;0,H99&gt;0),H99/H98-1,"")</f>
        <v/>
      </c>
      <c r="P99" s="94">
        <f>IF(AND(N99&gt;0,AVERAGE(N96:N99)&gt;0,COUNTIF(N96:N99,"&gt;0")=4),N99/AVERAGE(N96:N99),"")</f>
        <v/>
      </c>
      <c r="Q99" s="92">
        <f>COUNTIFS('Zmiany planu'!$C$4:$C$1000,"&gt;="&amp;A99,'Zmiany planu'!$C$4:$C$1000,"&lt;="&amp;B99)</f>
        <v/>
      </c>
      <c r="R99" s="95">
        <f>IFERROR(AVERAGEIFS('Dziennik'!$Y$4:$Y$1200,'Dziennik'!$C$4:$C$1200,$A99),"")</f>
        <v/>
      </c>
      <c r="S99" s="96">
        <f>IF(COUNTIFS('Dziennik'!$C$4:$C$1200,$A99,'Dziennik'!$AB$4:$AB$1200,"&gt;=0")=0,"",_xlfn.MAXIFS('Dziennik'!$AB$4:$AB$1200,'Dziennik'!$C$4:$C$1200,$A99))</f>
        <v/>
      </c>
      <c r="T99" s="92">
        <f>COUNTIFS('Dziennik'!$C$4:$C$1200,$A99,'Dziennik'!$AI$4:$AI$1200,"&lt;&gt;",'Dziennik'!$AJ$4:$AJ$1200,"")</f>
        <v/>
      </c>
      <c r="U99" s="97">
        <f>IF(AND(H99=0,F99=0),"",IF(N(S99)&gt;='Ustawienia'!$B$31,"⚠ ból  ","")&amp;IF(AND(ISNUMBER(O99),N(O99)&gt;'Ustawienia'!$B$30),"⚠ skok km  ","")&amp;IF(AND(ISNUMBER(P99),N(P99)&gt;'Ustawienia'!$B$32),"⚠ obciążenie  ","")&amp;IF(AND(ISNUMBER(I99),N(I99)&lt;0.7,B99&lt;TODAY()),"↓ realizacja &lt;70%  ","")&amp;IF(T99&gt;0,"? pytania  ",""))</f>
        <v/>
      </c>
      <c r="V99" s="89" t="n"/>
      <c r="W99" s="98" t="n"/>
    </row>
    <row r="100">
      <c r="A100" s="86" t="n">
        <v>46937</v>
      </c>
      <c r="B100" s="87">
        <f>A100+6</f>
        <v/>
      </c>
      <c r="C100" s="88">
        <f>WEEKNUM(A100,21)</f>
        <v/>
      </c>
      <c r="D100" s="89" t="n"/>
      <c r="E100" s="89" t="n"/>
      <c r="F100" s="90">
        <f>SUMIFS('Dziennik'!$M$4:$M$1200,'Dziennik'!$C$4:$C$1200,$A100)</f>
        <v/>
      </c>
      <c r="G100" s="90">
        <f>SUMIFS('Dziennik'!$I$4:$I$1200,'Dziennik'!$C$4:$C$1200,$A100)</f>
        <v/>
      </c>
      <c r="H100" s="90">
        <f>SUMIFS('Dziennik'!$P$4:$P$1200,'Dziennik'!$C$4:$C$1200,$A100)</f>
        <v/>
      </c>
      <c r="I100" s="91">
        <f>IF(F100&gt;0,H100/F100,"")</f>
        <v/>
      </c>
      <c r="J100" s="92">
        <f>COUNTIFS('Dziennik'!$C$4:$C$1200,$A100,'Dziennik'!$M$4:$M$1200,"&gt;0")</f>
        <v/>
      </c>
      <c r="K100" s="92">
        <f>COUNTIFS('Dziennik'!$C$4:$C$1200,$A100,'Dziennik'!$P$4:$P$1200,"&gt;0")</f>
        <v/>
      </c>
      <c r="L100" s="90">
        <f>_xlfn.MAXIFS('Dziennik'!$P$4:$P$1200,'Dziennik'!$C$4:$C$1200,$A100)</f>
        <v/>
      </c>
      <c r="M100" s="90">
        <f>SUMIFS('Dziennik'!$Q$4:$Q$1200,'Dziennik'!$C$4:$C$1200,$A100)*24</f>
        <v/>
      </c>
      <c r="N100" s="92">
        <f>SUMIFS('Dziennik'!$W$4:$W$1200,'Dziennik'!$C$4:$C$1200,$A100)</f>
        <v/>
      </c>
      <c r="O100" s="93">
        <f>IF(AND(H99&gt;0,H100&gt;0),H100/H99-1,"")</f>
        <v/>
      </c>
      <c r="P100" s="94">
        <f>IF(AND(N100&gt;0,AVERAGE(N97:N100)&gt;0,COUNTIF(N97:N100,"&gt;0")=4),N100/AVERAGE(N97:N100),"")</f>
        <v/>
      </c>
      <c r="Q100" s="92">
        <f>COUNTIFS('Zmiany planu'!$C$4:$C$1000,"&gt;="&amp;A100,'Zmiany planu'!$C$4:$C$1000,"&lt;="&amp;B100)</f>
        <v/>
      </c>
      <c r="R100" s="95">
        <f>IFERROR(AVERAGEIFS('Dziennik'!$Y$4:$Y$1200,'Dziennik'!$C$4:$C$1200,$A100),"")</f>
        <v/>
      </c>
      <c r="S100" s="96">
        <f>IF(COUNTIFS('Dziennik'!$C$4:$C$1200,$A100,'Dziennik'!$AB$4:$AB$1200,"&gt;=0")=0,"",_xlfn.MAXIFS('Dziennik'!$AB$4:$AB$1200,'Dziennik'!$C$4:$C$1200,$A100))</f>
        <v/>
      </c>
      <c r="T100" s="92">
        <f>COUNTIFS('Dziennik'!$C$4:$C$1200,$A100,'Dziennik'!$AI$4:$AI$1200,"&lt;&gt;",'Dziennik'!$AJ$4:$AJ$1200,"")</f>
        <v/>
      </c>
      <c r="U100" s="97">
        <f>IF(AND(H100=0,F100=0),"",IF(N(S100)&gt;='Ustawienia'!$B$31,"⚠ ból  ","")&amp;IF(AND(ISNUMBER(O100),N(O100)&gt;'Ustawienia'!$B$30),"⚠ skok km  ","")&amp;IF(AND(ISNUMBER(P100),N(P100)&gt;'Ustawienia'!$B$32),"⚠ obciążenie  ","")&amp;IF(AND(ISNUMBER(I100),N(I100)&lt;0.7,B100&lt;TODAY()),"↓ realizacja &lt;70%  ","")&amp;IF(T100&gt;0,"? pytania  ",""))</f>
        <v/>
      </c>
      <c r="V100" s="89" t="n"/>
      <c r="W100" s="98" t="n"/>
    </row>
    <row r="101">
      <c r="A101" s="86" t="n">
        <v>46944</v>
      </c>
      <c r="B101" s="87">
        <f>A101+6</f>
        <v/>
      </c>
      <c r="C101" s="88">
        <f>WEEKNUM(A101,21)</f>
        <v/>
      </c>
      <c r="D101" s="89" t="n"/>
      <c r="E101" s="89" t="n"/>
      <c r="F101" s="90">
        <f>SUMIFS('Dziennik'!$M$4:$M$1200,'Dziennik'!$C$4:$C$1200,$A101)</f>
        <v/>
      </c>
      <c r="G101" s="90">
        <f>SUMIFS('Dziennik'!$I$4:$I$1200,'Dziennik'!$C$4:$C$1200,$A101)</f>
        <v/>
      </c>
      <c r="H101" s="90">
        <f>SUMIFS('Dziennik'!$P$4:$P$1200,'Dziennik'!$C$4:$C$1200,$A101)</f>
        <v/>
      </c>
      <c r="I101" s="91">
        <f>IF(F101&gt;0,H101/F101,"")</f>
        <v/>
      </c>
      <c r="J101" s="92">
        <f>COUNTIFS('Dziennik'!$C$4:$C$1200,$A101,'Dziennik'!$M$4:$M$1200,"&gt;0")</f>
        <v/>
      </c>
      <c r="K101" s="92">
        <f>COUNTIFS('Dziennik'!$C$4:$C$1200,$A101,'Dziennik'!$P$4:$P$1200,"&gt;0")</f>
        <v/>
      </c>
      <c r="L101" s="90">
        <f>_xlfn.MAXIFS('Dziennik'!$P$4:$P$1200,'Dziennik'!$C$4:$C$1200,$A101)</f>
        <v/>
      </c>
      <c r="M101" s="90">
        <f>SUMIFS('Dziennik'!$Q$4:$Q$1200,'Dziennik'!$C$4:$C$1200,$A101)*24</f>
        <v/>
      </c>
      <c r="N101" s="92">
        <f>SUMIFS('Dziennik'!$W$4:$W$1200,'Dziennik'!$C$4:$C$1200,$A101)</f>
        <v/>
      </c>
      <c r="O101" s="93">
        <f>IF(AND(H100&gt;0,H101&gt;0),H101/H100-1,"")</f>
        <v/>
      </c>
      <c r="P101" s="94">
        <f>IF(AND(N101&gt;0,AVERAGE(N98:N101)&gt;0,COUNTIF(N98:N101,"&gt;0")=4),N101/AVERAGE(N98:N101),"")</f>
        <v/>
      </c>
      <c r="Q101" s="92">
        <f>COUNTIFS('Zmiany planu'!$C$4:$C$1000,"&gt;="&amp;A101,'Zmiany planu'!$C$4:$C$1000,"&lt;="&amp;B101)</f>
        <v/>
      </c>
      <c r="R101" s="95">
        <f>IFERROR(AVERAGEIFS('Dziennik'!$Y$4:$Y$1200,'Dziennik'!$C$4:$C$1200,$A101),"")</f>
        <v/>
      </c>
      <c r="S101" s="96">
        <f>IF(COUNTIFS('Dziennik'!$C$4:$C$1200,$A101,'Dziennik'!$AB$4:$AB$1200,"&gt;=0")=0,"",_xlfn.MAXIFS('Dziennik'!$AB$4:$AB$1200,'Dziennik'!$C$4:$C$1200,$A101))</f>
        <v/>
      </c>
      <c r="T101" s="92">
        <f>COUNTIFS('Dziennik'!$C$4:$C$1200,$A101,'Dziennik'!$AI$4:$AI$1200,"&lt;&gt;",'Dziennik'!$AJ$4:$AJ$1200,"")</f>
        <v/>
      </c>
      <c r="U101" s="97">
        <f>IF(AND(H101=0,F101=0),"",IF(N(S101)&gt;='Ustawienia'!$B$31,"⚠ ból  ","")&amp;IF(AND(ISNUMBER(O101),N(O101)&gt;'Ustawienia'!$B$30),"⚠ skok km  ","")&amp;IF(AND(ISNUMBER(P101),N(P101)&gt;'Ustawienia'!$B$32),"⚠ obciążenie  ","")&amp;IF(AND(ISNUMBER(I101),N(I101)&lt;0.7,B101&lt;TODAY()),"↓ realizacja &lt;70%  ","")&amp;IF(T101&gt;0,"? pytania  ",""))</f>
        <v/>
      </c>
      <c r="V101" s="89" t="n"/>
      <c r="W101" s="98" t="n"/>
    </row>
    <row r="102">
      <c r="A102" s="86" t="n">
        <v>46951</v>
      </c>
      <c r="B102" s="87">
        <f>A102+6</f>
        <v/>
      </c>
      <c r="C102" s="88">
        <f>WEEKNUM(A102,21)</f>
        <v/>
      </c>
      <c r="D102" s="89" t="n"/>
      <c r="E102" s="89" t="n"/>
      <c r="F102" s="90">
        <f>SUMIFS('Dziennik'!$M$4:$M$1200,'Dziennik'!$C$4:$C$1200,$A102)</f>
        <v/>
      </c>
      <c r="G102" s="90">
        <f>SUMIFS('Dziennik'!$I$4:$I$1200,'Dziennik'!$C$4:$C$1200,$A102)</f>
        <v/>
      </c>
      <c r="H102" s="90">
        <f>SUMIFS('Dziennik'!$P$4:$P$1200,'Dziennik'!$C$4:$C$1200,$A102)</f>
        <v/>
      </c>
      <c r="I102" s="91">
        <f>IF(F102&gt;0,H102/F102,"")</f>
        <v/>
      </c>
      <c r="J102" s="92">
        <f>COUNTIFS('Dziennik'!$C$4:$C$1200,$A102,'Dziennik'!$M$4:$M$1200,"&gt;0")</f>
        <v/>
      </c>
      <c r="K102" s="92">
        <f>COUNTIFS('Dziennik'!$C$4:$C$1200,$A102,'Dziennik'!$P$4:$P$1200,"&gt;0")</f>
        <v/>
      </c>
      <c r="L102" s="90">
        <f>_xlfn.MAXIFS('Dziennik'!$P$4:$P$1200,'Dziennik'!$C$4:$C$1200,$A102)</f>
        <v/>
      </c>
      <c r="M102" s="90">
        <f>SUMIFS('Dziennik'!$Q$4:$Q$1200,'Dziennik'!$C$4:$C$1200,$A102)*24</f>
        <v/>
      </c>
      <c r="N102" s="92">
        <f>SUMIFS('Dziennik'!$W$4:$W$1200,'Dziennik'!$C$4:$C$1200,$A102)</f>
        <v/>
      </c>
      <c r="O102" s="93">
        <f>IF(AND(H101&gt;0,H102&gt;0),H102/H101-1,"")</f>
        <v/>
      </c>
      <c r="P102" s="94">
        <f>IF(AND(N102&gt;0,AVERAGE(N99:N102)&gt;0,COUNTIF(N99:N102,"&gt;0")=4),N102/AVERAGE(N99:N102),"")</f>
        <v/>
      </c>
      <c r="Q102" s="92">
        <f>COUNTIFS('Zmiany planu'!$C$4:$C$1000,"&gt;="&amp;A102,'Zmiany planu'!$C$4:$C$1000,"&lt;="&amp;B102)</f>
        <v/>
      </c>
      <c r="R102" s="95">
        <f>IFERROR(AVERAGEIFS('Dziennik'!$Y$4:$Y$1200,'Dziennik'!$C$4:$C$1200,$A102),"")</f>
        <v/>
      </c>
      <c r="S102" s="96">
        <f>IF(COUNTIFS('Dziennik'!$C$4:$C$1200,$A102,'Dziennik'!$AB$4:$AB$1200,"&gt;=0")=0,"",_xlfn.MAXIFS('Dziennik'!$AB$4:$AB$1200,'Dziennik'!$C$4:$C$1200,$A102))</f>
        <v/>
      </c>
      <c r="T102" s="92">
        <f>COUNTIFS('Dziennik'!$C$4:$C$1200,$A102,'Dziennik'!$AI$4:$AI$1200,"&lt;&gt;",'Dziennik'!$AJ$4:$AJ$1200,"")</f>
        <v/>
      </c>
      <c r="U102" s="97">
        <f>IF(AND(H102=0,F102=0),"",IF(N(S102)&gt;='Ustawienia'!$B$31,"⚠ ból  ","")&amp;IF(AND(ISNUMBER(O102),N(O102)&gt;'Ustawienia'!$B$30),"⚠ skok km  ","")&amp;IF(AND(ISNUMBER(P102),N(P102)&gt;'Ustawienia'!$B$32),"⚠ obciążenie  ","")&amp;IF(AND(ISNUMBER(I102),N(I102)&lt;0.7,B102&lt;TODAY()),"↓ realizacja &lt;70%  ","")&amp;IF(T102&gt;0,"? pytania  ",""))</f>
        <v/>
      </c>
      <c r="V102" s="89" t="n"/>
      <c r="W102" s="98" t="n"/>
    </row>
    <row r="103">
      <c r="A103" s="86" t="n">
        <v>46958</v>
      </c>
      <c r="B103" s="87">
        <f>A103+6</f>
        <v/>
      </c>
      <c r="C103" s="88">
        <f>WEEKNUM(A103,21)</f>
        <v/>
      </c>
      <c r="D103" s="89" t="n"/>
      <c r="E103" s="89" t="n"/>
      <c r="F103" s="90">
        <f>SUMIFS('Dziennik'!$M$4:$M$1200,'Dziennik'!$C$4:$C$1200,$A103)</f>
        <v/>
      </c>
      <c r="G103" s="90">
        <f>SUMIFS('Dziennik'!$I$4:$I$1200,'Dziennik'!$C$4:$C$1200,$A103)</f>
        <v/>
      </c>
      <c r="H103" s="90">
        <f>SUMIFS('Dziennik'!$P$4:$P$1200,'Dziennik'!$C$4:$C$1200,$A103)</f>
        <v/>
      </c>
      <c r="I103" s="91">
        <f>IF(F103&gt;0,H103/F103,"")</f>
        <v/>
      </c>
      <c r="J103" s="92">
        <f>COUNTIFS('Dziennik'!$C$4:$C$1200,$A103,'Dziennik'!$M$4:$M$1200,"&gt;0")</f>
        <v/>
      </c>
      <c r="K103" s="92">
        <f>COUNTIFS('Dziennik'!$C$4:$C$1200,$A103,'Dziennik'!$P$4:$P$1200,"&gt;0")</f>
        <v/>
      </c>
      <c r="L103" s="90">
        <f>_xlfn.MAXIFS('Dziennik'!$P$4:$P$1200,'Dziennik'!$C$4:$C$1200,$A103)</f>
        <v/>
      </c>
      <c r="M103" s="90">
        <f>SUMIFS('Dziennik'!$Q$4:$Q$1200,'Dziennik'!$C$4:$C$1200,$A103)*24</f>
        <v/>
      </c>
      <c r="N103" s="92">
        <f>SUMIFS('Dziennik'!$W$4:$W$1200,'Dziennik'!$C$4:$C$1200,$A103)</f>
        <v/>
      </c>
      <c r="O103" s="93">
        <f>IF(AND(H102&gt;0,H103&gt;0),H103/H102-1,"")</f>
        <v/>
      </c>
      <c r="P103" s="94">
        <f>IF(AND(N103&gt;0,AVERAGE(N100:N103)&gt;0,COUNTIF(N100:N103,"&gt;0")=4),N103/AVERAGE(N100:N103),"")</f>
        <v/>
      </c>
      <c r="Q103" s="92">
        <f>COUNTIFS('Zmiany planu'!$C$4:$C$1000,"&gt;="&amp;A103,'Zmiany planu'!$C$4:$C$1000,"&lt;="&amp;B103)</f>
        <v/>
      </c>
      <c r="R103" s="95">
        <f>IFERROR(AVERAGEIFS('Dziennik'!$Y$4:$Y$1200,'Dziennik'!$C$4:$C$1200,$A103),"")</f>
        <v/>
      </c>
      <c r="S103" s="96">
        <f>IF(COUNTIFS('Dziennik'!$C$4:$C$1200,$A103,'Dziennik'!$AB$4:$AB$1200,"&gt;=0")=0,"",_xlfn.MAXIFS('Dziennik'!$AB$4:$AB$1200,'Dziennik'!$C$4:$C$1200,$A103))</f>
        <v/>
      </c>
      <c r="T103" s="92">
        <f>COUNTIFS('Dziennik'!$C$4:$C$1200,$A103,'Dziennik'!$AI$4:$AI$1200,"&lt;&gt;",'Dziennik'!$AJ$4:$AJ$1200,"")</f>
        <v/>
      </c>
      <c r="U103" s="97">
        <f>IF(AND(H103=0,F103=0),"",IF(N(S103)&gt;='Ustawienia'!$B$31,"⚠ ból  ","")&amp;IF(AND(ISNUMBER(O103),N(O103)&gt;'Ustawienia'!$B$30),"⚠ skok km  ","")&amp;IF(AND(ISNUMBER(P103),N(P103)&gt;'Ustawienia'!$B$32),"⚠ obciążenie  ","")&amp;IF(AND(ISNUMBER(I103),N(I103)&lt;0.7,B103&lt;TODAY()),"↓ realizacja &lt;70%  ","")&amp;IF(T103&gt;0,"? pytania  ",""))</f>
        <v/>
      </c>
      <c r="V103" s="89" t="n"/>
      <c r="W103" s="98" t="n"/>
    </row>
    <row r="104">
      <c r="A104" s="86" t="n">
        <v>46965</v>
      </c>
      <c r="B104" s="87">
        <f>A104+6</f>
        <v/>
      </c>
      <c r="C104" s="88">
        <f>WEEKNUM(A104,21)</f>
        <v/>
      </c>
      <c r="D104" s="89" t="n"/>
      <c r="E104" s="89" t="n"/>
      <c r="F104" s="90">
        <f>SUMIFS('Dziennik'!$M$4:$M$1200,'Dziennik'!$C$4:$C$1200,$A104)</f>
        <v/>
      </c>
      <c r="G104" s="90">
        <f>SUMIFS('Dziennik'!$I$4:$I$1200,'Dziennik'!$C$4:$C$1200,$A104)</f>
        <v/>
      </c>
      <c r="H104" s="90">
        <f>SUMIFS('Dziennik'!$P$4:$P$1200,'Dziennik'!$C$4:$C$1200,$A104)</f>
        <v/>
      </c>
      <c r="I104" s="91">
        <f>IF(F104&gt;0,H104/F104,"")</f>
        <v/>
      </c>
      <c r="J104" s="92">
        <f>COUNTIFS('Dziennik'!$C$4:$C$1200,$A104,'Dziennik'!$M$4:$M$1200,"&gt;0")</f>
        <v/>
      </c>
      <c r="K104" s="92">
        <f>COUNTIFS('Dziennik'!$C$4:$C$1200,$A104,'Dziennik'!$P$4:$P$1200,"&gt;0")</f>
        <v/>
      </c>
      <c r="L104" s="90">
        <f>_xlfn.MAXIFS('Dziennik'!$P$4:$P$1200,'Dziennik'!$C$4:$C$1200,$A104)</f>
        <v/>
      </c>
      <c r="M104" s="90">
        <f>SUMIFS('Dziennik'!$Q$4:$Q$1200,'Dziennik'!$C$4:$C$1200,$A104)*24</f>
        <v/>
      </c>
      <c r="N104" s="92">
        <f>SUMIFS('Dziennik'!$W$4:$W$1200,'Dziennik'!$C$4:$C$1200,$A104)</f>
        <v/>
      </c>
      <c r="O104" s="93">
        <f>IF(AND(H103&gt;0,H104&gt;0),H104/H103-1,"")</f>
        <v/>
      </c>
      <c r="P104" s="94">
        <f>IF(AND(N104&gt;0,AVERAGE(N101:N104)&gt;0,COUNTIF(N101:N104,"&gt;0")=4),N104/AVERAGE(N101:N104),"")</f>
        <v/>
      </c>
      <c r="Q104" s="92">
        <f>COUNTIFS('Zmiany planu'!$C$4:$C$1000,"&gt;="&amp;A104,'Zmiany planu'!$C$4:$C$1000,"&lt;="&amp;B104)</f>
        <v/>
      </c>
      <c r="R104" s="95">
        <f>IFERROR(AVERAGEIFS('Dziennik'!$Y$4:$Y$1200,'Dziennik'!$C$4:$C$1200,$A104),"")</f>
        <v/>
      </c>
      <c r="S104" s="96">
        <f>IF(COUNTIFS('Dziennik'!$C$4:$C$1200,$A104,'Dziennik'!$AB$4:$AB$1200,"&gt;=0")=0,"",_xlfn.MAXIFS('Dziennik'!$AB$4:$AB$1200,'Dziennik'!$C$4:$C$1200,$A104))</f>
        <v/>
      </c>
      <c r="T104" s="92">
        <f>COUNTIFS('Dziennik'!$C$4:$C$1200,$A104,'Dziennik'!$AI$4:$AI$1200,"&lt;&gt;",'Dziennik'!$AJ$4:$AJ$1200,"")</f>
        <v/>
      </c>
      <c r="U104" s="97">
        <f>IF(AND(H104=0,F104=0),"",IF(N(S104)&gt;='Ustawienia'!$B$31,"⚠ ból  ","")&amp;IF(AND(ISNUMBER(O104),N(O104)&gt;'Ustawienia'!$B$30),"⚠ skok km  ","")&amp;IF(AND(ISNUMBER(P104),N(P104)&gt;'Ustawienia'!$B$32),"⚠ obciążenie  ","")&amp;IF(AND(ISNUMBER(I104),N(I104)&lt;0.7,B104&lt;TODAY()),"↓ realizacja &lt;70%  ","")&amp;IF(T104&gt;0,"? pytania  ",""))</f>
        <v/>
      </c>
      <c r="V104" s="89" t="n"/>
      <c r="W104" s="98" t="n"/>
    </row>
    <row r="105">
      <c r="A105" s="86" t="n">
        <v>46972</v>
      </c>
      <c r="B105" s="87">
        <f>A105+6</f>
        <v/>
      </c>
      <c r="C105" s="88">
        <f>WEEKNUM(A105,21)</f>
        <v/>
      </c>
      <c r="D105" s="89" t="n"/>
      <c r="E105" s="89" t="n"/>
      <c r="F105" s="90">
        <f>SUMIFS('Dziennik'!$M$4:$M$1200,'Dziennik'!$C$4:$C$1200,$A105)</f>
        <v/>
      </c>
      <c r="G105" s="90">
        <f>SUMIFS('Dziennik'!$I$4:$I$1200,'Dziennik'!$C$4:$C$1200,$A105)</f>
        <v/>
      </c>
      <c r="H105" s="90">
        <f>SUMIFS('Dziennik'!$P$4:$P$1200,'Dziennik'!$C$4:$C$1200,$A105)</f>
        <v/>
      </c>
      <c r="I105" s="91">
        <f>IF(F105&gt;0,H105/F105,"")</f>
        <v/>
      </c>
      <c r="J105" s="92">
        <f>COUNTIFS('Dziennik'!$C$4:$C$1200,$A105,'Dziennik'!$M$4:$M$1200,"&gt;0")</f>
        <v/>
      </c>
      <c r="K105" s="92">
        <f>COUNTIFS('Dziennik'!$C$4:$C$1200,$A105,'Dziennik'!$P$4:$P$1200,"&gt;0")</f>
        <v/>
      </c>
      <c r="L105" s="90">
        <f>_xlfn.MAXIFS('Dziennik'!$P$4:$P$1200,'Dziennik'!$C$4:$C$1200,$A105)</f>
        <v/>
      </c>
      <c r="M105" s="90">
        <f>SUMIFS('Dziennik'!$Q$4:$Q$1200,'Dziennik'!$C$4:$C$1200,$A105)*24</f>
        <v/>
      </c>
      <c r="N105" s="92">
        <f>SUMIFS('Dziennik'!$W$4:$W$1200,'Dziennik'!$C$4:$C$1200,$A105)</f>
        <v/>
      </c>
      <c r="O105" s="93">
        <f>IF(AND(H104&gt;0,H105&gt;0),H105/H104-1,"")</f>
        <v/>
      </c>
      <c r="P105" s="94">
        <f>IF(AND(N105&gt;0,AVERAGE(N102:N105)&gt;0,COUNTIF(N102:N105,"&gt;0")=4),N105/AVERAGE(N102:N105),"")</f>
        <v/>
      </c>
      <c r="Q105" s="92">
        <f>COUNTIFS('Zmiany planu'!$C$4:$C$1000,"&gt;="&amp;A105,'Zmiany planu'!$C$4:$C$1000,"&lt;="&amp;B105)</f>
        <v/>
      </c>
      <c r="R105" s="95">
        <f>IFERROR(AVERAGEIFS('Dziennik'!$Y$4:$Y$1200,'Dziennik'!$C$4:$C$1200,$A105),"")</f>
        <v/>
      </c>
      <c r="S105" s="96">
        <f>IF(COUNTIFS('Dziennik'!$C$4:$C$1200,$A105,'Dziennik'!$AB$4:$AB$1200,"&gt;=0")=0,"",_xlfn.MAXIFS('Dziennik'!$AB$4:$AB$1200,'Dziennik'!$C$4:$C$1200,$A105))</f>
        <v/>
      </c>
      <c r="T105" s="92">
        <f>COUNTIFS('Dziennik'!$C$4:$C$1200,$A105,'Dziennik'!$AI$4:$AI$1200,"&lt;&gt;",'Dziennik'!$AJ$4:$AJ$1200,"")</f>
        <v/>
      </c>
      <c r="U105" s="97">
        <f>IF(AND(H105=0,F105=0),"",IF(N(S105)&gt;='Ustawienia'!$B$31,"⚠ ból  ","")&amp;IF(AND(ISNUMBER(O105),N(O105)&gt;'Ustawienia'!$B$30),"⚠ skok km  ","")&amp;IF(AND(ISNUMBER(P105),N(P105)&gt;'Ustawienia'!$B$32),"⚠ obciążenie  ","")&amp;IF(AND(ISNUMBER(I105),N(I105)&lt;0.7,B105&lt;TODAY()),"↓ realizacja &lt;70%  ","")&amp;IF(T105&gt;0,"? pytania  ",""))</f>
        <v/>
      </c>
      <c r="V105" s="89" t="n"/>
      <c r="W105" s="98" t="n"/>
    </row>
    <row r="106">
      <c r="A106" s="86" t="n">
        <v>46979</v>
      </c>
      <c r="B106" s="87">
        <f>A106+6</f>
        <v/>
      </c>
      <c r="C106" s="88">
        <f>WEEKNUM(A106,21)</f>
        <v/>
      </c>
      <c r="D106" s="89" t="n"/>
      <c r="E106" s="89" t="n"/>
      <c r="F106" s="90">
        <f>SUMIFS('Dziennik'!$M$4:$M$1200,'Dziennik'!$C$4:$C$1200,$A106)</f>
        <v/>
      </c>
      <c r="G106" s="90">
        <f>SUMIFS('Dziennik'!$I$4:$I$1200,'Dziennik'!$C$4:$C$1200,$A106)</f>
        <v/>
      </c>
      <c r="H106" s="90">
        <f>SUMIFS('Dziennik'!$P$4:$P$1200,'Dziennik'!$C$4:$C$1200,$A106)</f>
        <v/>
      </c>
      <c r="I106" s="91">
        <f>IF(F106&gt;0,H106/F106,"")</f>
        <v/>
      </c>
      <c r="J106" s="92">
        <f>COUNTIFS('Dziennik'!$C$4:$C$1200,$A106,'Dziennik'!$M$4:$M$1200,"&gt;0")</f>
        <v/>
      </c>
      <c r="K106" s="92">
        <f>COUNTIFS('Dziennik'!$C$4:$C$1200,$A106,'Dziennik'!$P$4:$P$1200,"&gt;0")</f>
        <v/>
      </c>
      <c r="L106" s="90">
        <f>_xlfn.MAXIFS('Dziennik'!$P$4:$P$1200,'Dziennik'!$C$4:$C$1200,$A106)</f>
        <v/>
      </c>
      <c r="M106" s="90">
        <f>SUMIFS('Dziennik'!$Q$4:$Q$1200,'Dziennik'!$C$4:$C$1200,$A106)*24</f>
        <v/>
      </c>
      <c r="N106" s="92">
        <f>SUMIFS('Dziennik'!$W$4:$W$1200,'Dziennik'!$C$4:$C$1200,$A106)</f>
        <v/>
      </c>
      <c r="O106" s="93">
        <f>IF(AND(H105&gt;0,H106&gt;0),H106/H105-1,"")</f>
        <v/>
      </c>
      <c r="P106" s="94">
        <f>IF(AND(N106&gt;0,AVERAGE(N103:N106)&gt;0,COUNTIF(N103:N106,"&gt;0")=4),N106/AVERAGE(N103:N106),"")</f>
        <v/>
      </c>
      <c r="Q106" s="92">
        <f>COUNTIFS('Zmiany planu'!$C$4:$C$1000,"&gt;="&amp;A106,'Zmiany planu'!$C$4:$C$1000,"&lt;="&amp;B106)</f>
        <v/>
      </c>
      <c r="R106" s="95">
        <f>IFERROR(AVERAGEIFS('Dziennik'!$Y$4:$Y$1200,'Dziennik'!$C$4:$C$1200,$A106),"")</f>
        <v/>
      </c>
      <c r="S106" s="96">
        <f>IF(COUNTIFS('Dziennik'!$C$4:$C$1200,$A106,'Dziennik'!$AB$4:$AB$1200,"&gt;=0")=0,"",_xlfn.MAXIFS('Dziennik'!$AB$4:$AB$1200,'Dziennik'!$C$4:$C$1200,$A106))</f>
        <v/>
      </c>
      <c r="T106" s="92">
        <f>COUNTIFS('Dziennik'!$C$4:$C$1200,$A106,'Dziennik'!$AI$4:$AI$1200,"&lt;&gt;",'Dziennik'!$AJ$4:$AJ$1200,"")</f>
        <v/>
      </c>
      <c r="U106" s="97">
        <f>IF(AND(H106=0,F106=0),"",IF(N(S106)&gt;='Ustawienia'!$B$31,"⚠ ból  ","")&amp;IF(AND(ISNUMBER(O106),N(O106)&gt;'Ustawienia'!$B$30),"⚠ skok km  ","")&amp;IF(AND(ISNUMBER(P106),N(P106)&gt;'Ustawienia'!$B$32),"⚠ obciążenie  ","")&amp;IF(AND(ISNUMBER(I106),N(I106)&lt;0.7,B106&lt;TODAY()),"↓ realizacja &lt;70%  ","")&amp;IF(T106&gt;0,"? pytania  ",""))</f>
        <v/>
      </c>
      <c r="V106" s="89" t="n"/>
      <c r="W106" s="98" t="n"/>
    </row>
    <row r="107">
      <c r="A107" s="86" t="n">
        <v>46986</v>
      </c>
      <c r="B107" s="87">
        <f>A107+6</f>
        <v/>
      </c>
      <c r="C107" s="88">
        <f>WEEKNUM(A107,21)</f>
        <v/>
      </c>
      <c r="D107" s="89" t="n"/>
      <c r="E107" s="89" t="n"/>
      <c r="F107" s="90">
        <f>SUMIFS('Dziennik'!$M$4:$M$1200,'Dziennik'!$C$4:$C$1200,$A107)</f>
        <v/>
      </c>
      <c r="G107" s="90">
        <f>SUMIFS('Dziennik'!$I$4:$I$1200,'Dziennik'!$C$4:$C$1200,$A107)</f>
        <v/>
      </c>
      <c r="H107" s="90">
        <f>SUMIFS('Dziennik'!$P$4:$P$1200,'Dziennik'!$C$4:$C$1200,$A107)</f>
        <v/>
      </c>
      <c r="I107" s="91">
        <f>IF(F107&gt;0,H107/F107,"")</f>
        <v/>
      </c>
      <c r="J107" s="92">
        <f>COUNTIFS('Dziennik'!$C$4:$C$1200,$A107,'Dziennik'!$M$4:$M$1200,"&gt;0")</f>
        <v/>
      </c>
      <c r="K107" s="92">
        <f>COUNTIFS('Dziennik'!$C$4:$C$1200,$A107,'Dziennik'!$P$4:$P$1200,"&gt;0")</f>
        <v/>
      </c>
      <c r="L107" s="90">
        <f>_xlfn.MAXIFS('Dziennik'!$P$4:$P$1200,'Dziennik'!$C$4:$C$1200,$A107)</f>
        <v/>
      </c>
      <c r="M107" s="90">
        <f>SUMIFS('Dziennik'!$Q$4:$Q$1200,'Dziennik'!$C$4:$C$1200,$A107)*24</f>
        <v/>
      </c>
      <c r="N107" s="92">
        <f>SUMIFS('Dziennik'!$W$4:$W$1200,'Dziennik'!$C$4:$C$1200,$A107)</f>
        <v/>
      </c>
      <c r="O107" s="93">
        <f>IF(AND(H106&gt;0,H107&gt;0),H107/H106-1,"")</f>
        <v/>
      </c>
      <c r="P107" s="94">
        <f>IF(AND(N107&gt;0,AVERAGE(N104:N107)&gt;0,COUNTIF(N104:N107,"&gt;0")=4),N107/AVERAGE(N104:N107),"")</f>
        <v/>
      </c>
      <c r="Q107" s="92">
        <f>COUNTIFS('Zmiany planu'!$C$4:$C$1000,"&gt;="&amp;A107,'Zmiany planu'!$C$4:$C$1000,"&lt;="&amp;B107)</f>
        <v/>
      </c>
      <c r="R107" s="95">
        <f>IFERROR(AVERAGEIFS('Dziennik'!$Y$4:$Y$1200,'Dziennik'!$C$4:$C$1200,$A107),"")</f>
        <v/>
      </c>
      <c r="S107" s="96">
        <f>IF(COUNTIFS('Dziennik'!$C$4:$C$1200,$A107,'Dziennik'!$AB$4:$AB$1200,"&gt;=0")=0,"",_xlfn.MAXIFS('Dziennik'!$AB$4:$AB$1200,'Dziennik'!$C$4:$C$1200,$A107))</f>
        <v/>
      </c>
      <c r="T107" s="92">
        <f>COUNTIFS('Dziennik'!$C$4:$C$1200,$A107,'Dziennik'!$AI$4:$AI$1200,"&lt;&gt;",'Dziennik'!$AJ$4:$AJ$1200,"")</f>
        <v/>
      </c>
      <c r="U107" s="97">
        <f>IF(AND(H107=0,F107=0),"",IF(N(S107)&gt;='Ustawienia'!$B$31,"⚠ ból  ","")&amp;IF(AND(ISNUMBER(O107),N(O107)&gt;'Ustawienia'!$B$30),"⚠ skok km  ","")&amp;IF(AND(ISNUMBER(P107),N(P107)&gt;'Ustawienia'!$B$32),"⚠ obciążenie  ","")&amp;IF(AND(ISNUMBER(I107),N(I107)&lt;0.7,B107&lt;TODAY()),"↓ realizacja &lt;70%  ","")&amp;IF(T107&gt;0,"? pytania  ",""))</f>
        <v/>
      </c>
      <c r="V107" s="89" t="n"/>
      <c r="W107" s="98" t="n"/>
    </row>
    <row r="108">
      <c r="A108" s="86" t="n">
        <v>46993</v>
      </c>
      <c r="B108" s="87">
        <f>A108+6</f>
        <v/>
      </c>
      <c r="C108" s="88">
        <f>WEEKNUM(A108,21)</f>
        <v/>
      </c>
      <c r="D108" s="89" t="n"/>
      <c r="E108" s="89" t="n"/>
      <c r="F108" s="90">
        <f>SUMIFS('Dziennik'!$M$4:$M$1200,'Dziennik'!$C$4:$C$1200,$A108)</f>
        <v/>
      </c>
      <c r="G108" s="90">
        <f>SUMIFS('Dziennik'!$I$4:$I$1200,'Dziennik'!$C$4:$C$1200,$A108)</f>
        <v/>
      </c>
      <c r="H108" s="90">
        <f>SUMIFS('Dziennik'!$P$4:$P$1200,'Dziennik'!$C$4:$C$1200,$A108)</f>
        <v/>
      </c>
      <c r="I108" s="91">
        <f>IF(F108&gt;0,H108/F108,"")</f>
        <v/>
      </c>
      <c r="J108" s="92">
        <f>COUNTIFS('Dziennik'!$C$4:$C$1200,$A108,'Dziennik'!$M$4:$M$1200,"&gt;0")</f>
        <v/>
      </c>
      <c r="K108" s="92">
        <f>COUNTIFS('Dziennik'!$C$4:$C$1200,$A108,'Dziennik'!$P$4:$P$1200,"&gt;0")</f>
        <v/>
      </c>
      <c r="L108" s="90">
        <f>_xlfn.MAXIFS('Dziennik'!$P$4:$P$1200,'Dziennik'!$C$4:$C$1200,$A108)</f>
        <v/>
      </c>
      <c r="M108" s="90">
        <f>SUMIFS('Dziennik'!$Q$4:$Q$1200,'Dziennik'!$C$4:$C$1200,$A108)*24</f>
        <v/>
      </c>
      <c r="N108" s="92">
        <f>SUMIFS('Dziennik'!$W$4:$W$1200,'Dziennik'!$C$4:$C$1200,$A108)</f>
        <v/>
      </c>
      <c r="O108" s="93">
        <f>IF(AND(H107&gt;0,H108&gt;0),H108/H107-1,"")</f>
        <v/>
      </c>
      <c r="P108" s="94">
        <f>IF(AND(N108&gt;0,AVERAGE(N105:N108)&gt;0,COUNTIF(N105:N108,"&gt;0")=4),N108/AVERAGE(N105:N108),"")</f>
        <v/>
      </c>
      <c r="Q108" s="92">
        <f>COUNTIFS('Zmiany planu'!$C$4:$C$1000,"&gt;="&amp;A108,'Zmiany planu'!$C$4:$C$1000,"&lt;="&amp;B108)</f>
        <v/>
      </c>
      <c r="R108" s="95">
        <f>IFERROR(AVERAGEIFS('Dziennik'!$Y$4:$Y$1200,'Dziennik'!$C$4:$C$1200,$A108),"")</f>
        <v/>
      </c>
      <c r="S108" s="96">
        <f>IF(COUNTIFS('Dziennik'!$C$4:$C$1200,$A108,'Dziennik'!$AB$4:$AB$1200,"&gt;=0")=0,"",_xlfn.MAXIFS('Dziennik'!$AB$4:$AB$1200,'Dziennik'!$C$4:$C$1200,$A108))</f>
        <v/>
      </c>
      <c r="T108" s="92">
        <f>COUNTIFS('Dziennik'!$C$4:$C$1200,$A108,'Dziennik'!$AI$4:$AI$1200,"&lt;&gt;",'Dziennik'!$AJ$4:$AJ$1200,"")</f>
        <v/>
      </c>
      <c r="U108" s="97">
        <f>IF(AND(H108=0,F108=0),"",IF(N(S108)&gt;='Ustawienia'!$B$31,"⚠ ból  ","")&amp;IF(AND(ISNUMBER(O108),N(O108)&gt;'Ustawienia'!$B$30),"⚠ skok km  ","")&amp;IF(AND(ISNUMBER(P108),N(P108)&gt;'Ustawienia'!$B$32),"⚠ obciążenie  ","")&amp;IF(AND(ISNUMBER(I108),N(I108)&lt;0.7,B108&lt;TODAY()),"↓ realizacja &lt;70%  ","")&amp;IF(T108&gt;0,"? pytania  ",""))</f>
        <v/>
      </c>
      <c r="V108" s="89" t="n"/>
      <c r="W108" s="98" t="n"/>
    </row>
    <row r="109">
      <c r="A109" s="86" t="n">
        <v>47000</v>
      </c>
      <c r="B109" s="87">
        <f>A109+6</f>
        <v/>
      </c>
      <c r="C109" s="88">
        <f>WEEKNUM(A109,21)</f>
        <v/>
      </c>
      <c r="D109" s="89" t="n"/>
      <c r="E109" s="89" t="n"/>
      <c r="F109" s="90">
        <f>SUMIFS('Dziennik'!$M$4:$M$1200,'Dziennik'!$C$4:$C$1200,$A109)</f>
        <v/>
      </c>
      <c r="G109" s="90">
        <f>SUMIFS('Dziennik'!$I$4:$I$1200,'Dziennik'!$C$4:$C$1200,$A109)</f>
        <v/>
      </c>
      <c r="H109" s="90">
        <f>SUMIFS('Dziennik'!$P$4:$P$1200,'Dziennik'!$C$4:$C$1200,$A109)</f>
        <v/>
      </c>
      <c r="I109" s="91">
        <f>IF(F109&gt;0,H109/F109,"")</f>
        <v/>
      </c>
      <c r="J109" s="92">
        <f>COUNTIFS('Dziennik'!$C$4:$C$1200,$A109,'Dziennik'!$M$4:$M$1200,"&gt;0")</f>
        <v/>
      </c>
      <c r="K109" s="92">
        <f>COUNTIFS('Dziennik'!$C$4:$C$1200,$A109,'Dziennik'!$P$4:$P$1200,"&gt;0")</f>
        <v/>
      </c>
      <c r="L109" s="90">
        <f>_xlfn.MAXIFS('Dziennik'!$P$4:$P$1200,'Dziennik'!$C$4:$C$1200,$A109)</f>
        <v/>
      </c>
      <c r="M109" s="90">
        <f>SUMIFS('Dziennik'!$Q$4:$Q$1200,'Dziennik'!$C$4:$C$1200,$A109)*24</f>
        <v/>
      </c>
      <c r="N109" s="92">
        <f>SUMIFS('Dziennik'!$W$4:$W$1200,'Dziennik'!$C$4:$C$1200,$A109)</f>
        <v/>
      </c>
      <c r="O109" s="93">
        <f>IF(AND(H108&gt;0,H109&gt;0),H109/H108-1,"")</f>
        <v/>
      </c>
      <c r="P109" s="94">
        <f>IF(AND(N109&gt;0,AVERAGE(N106:N109)&gt;0,COUNTIF(N106:N109,"&gt;0")=4),N109/AVERAGE(N106:N109),"")</f>
        <v/>
      </c>
      <c r="Q109" s="92">
        <f>COUNTIFS('Zmiany planu'!$C$4:$C$1000,"&gt;="&amp;A109,'Zmiany planu'!$C$4:$C$1000,"&lt;="&amp;B109)</f>
        <v/>
      </c>
      <c r="R109" s="95">
        <f>IFERROR(AVERAGEIFS('Dziennik'!$Y$4:$Y$1200,'Dziennik'!$C$4:$C$1200,$A109),"")</f>
        <v/>
      </c>
      <c r="S109" s="96">
        <f>IF(COUNTIFS('Dziennik'!$C$4:$C$1200,$A109,'Dziennik'!$AB$4:$AB$1200,"&gt;=0")=0,"",_xlfn.MAXIFS('Dziennik'!$AB$4:$AB$1200,'Dziennik'!$C$4:$C$1200,$A109))</f>
        <v/>
      </c>
      <c r="T109" s="92">
        <f>COUNTIFS('Dziennik'!$C$4:$C$1200,$A109,'Dziennik'!$AI$4:$AI$1200,"&lt;&gt;",'Dziennik'!$AJ$4:$AJ$1200,"")</f>
        <v/>
      </c>
      <c r="U109" s="97">
        <f>IF(AND(H109=0,F109=0),"",IF(N(S109)&gt;='Ustawienia'!$B$31,"⚠ ból  ","")&amp;IF(AND(ISNUMBER(O109),N(O109)&gt;'Ustawienia'!$B$30),"⚠ skok km  ","")&amp;IF(AND(ISNUMBER(P109),N(P109)&gt;'Ustawienia'!$B$32),"⚠ obciążenie  ","")&amp;IF(AND(ISNUMBER(I109),N(I109)&lt;0.7,B109&lt;TODAY()),"↓ realizacja &lt;70%  ","")&amp;IF(T109&gt;0,"? pytania  ",""))</f>
        <v/>
      </c>
      <c r="V109" s="89" t="n"/>
      <c r="W109" s="98" t="n"/>
    </row>
    <row r="110">
      <c r="A110" s="86" t="n">
        <v>47007</v>
      </c>
      <c r="B110" s="87">
        <f>A110+6</f>
        <v/>
      </c>
      <c r="C110" s="88">
        <f>WEEKNUM(A110,21)</f>
        <v/>
      </c>
      <c r="D110" s="89" t="n"/>
      <c r="E110" s="89" t="n"/>
      <c r="F110" s="90">
        <f>SUMIFS('Dziennik'!$M$4:$M$1200,'Dziennik'!$C$4:$C$1200,$A110)</f>
        <v/>
      </c>
      <c r="G110" s="90">
        <f>SUMIFS('Dziennik'!$I$4:$I$1200,'Dziennik'!$C$4:$C$1200,$A110)</f>
        <v/>
      </c>
      <c r="H110" s="90">
        <f>SUMIFS('Dziennik'!$P$4:$P$1200,'Dziennik'!$C$4:$C$1200,$A110)</f>
        <v/>
      </c>
      <c r="I110" s="91">
        <f>IF(F110&gt;0,H110/F110,"")</f>
        <v/>
      </c>
      <c r="J110" s="92">
        <f>COUNTIFS('Dziennik'!$C$4:$C$1200,$A110,'Dziennik'!$M$4:$M$1200,"&gt;0")</f>
        <v/>
      </c>
      <c r="K110" s="92">
        <f>COUNTIFS('Dziennik'!$C$4:$C$1200,$A110,'Dziennik'!$P$4:$P$1200,"&gt;0")</f>
        <v/>
      </c>
      <c r="L110" s="90">
        <f>_xlfn.MAXIFS('Dziennik'!$P$4:$P$1200,'Dziennik'!$C$4:$C$1200,$A110)</f>
        <v/>
      </c>
      <c r="M110" s="90">
        <f>SUMIFS('Dziennik'!$Q$4:$Q$1200,'Dziennik'!$C$4:$C$1200,$A110)*24</f>
        <v/>
      </c>
      <c r="N110" s="92">
        <f>SUMIFS('Dziennik'!$W$4:$W$1200,'Dziennik'!$C$4:$C$1200,$A110)</f>
        <v/>
      </c>
      <c r="O110" s="93">
        <f>IF(AND(H109&gt;0,H110&gt;0),H110/H109-1,"")</f>
        <v/>
      </c>
      <c r="P110" s="94">
        <f>IF(AND(N110&gt;0,AVERAGE(N107:N110)&gt;0,COUNTIF(N107:N110,"&gt;0")=4),N110/AVERAGE(N107:N110),"")</f>
        <v/>
      </c>
      <c r="Q110" s="92">
        <f>COUNTIFS('Zmiany planu'!$C$4:$C$1000,"&gt;="&amp;A110,'Zmiany planu'!$C$4:$C$1000,"&lt;="&amp;B110)</f>
        <v/>
      </c>
      <c r="R110" s="95">
        <f>IFERROR(AVERAGEIFS('Dziennik'!$Y$4:$Y$1200,'Dziennik'!$C$4:$C$1200,$A110),"")</f>
        <v/>
      </c>
      <c r="S110" s="96">
        <f>IF(COUNTIFS('Dziennik'!$C$4:$C$1200,$A110,'Dziennik'!$AB$4:$AB$1200,"&gt;=0")=0,"",_xlfn.MAXIFS('Dziennik'!$AB$4:$AB$1200,'Dziennik'!$C$4:$C$1200,$A110))</f>
        <v/>
      </c>
      <c r="T110" s="92">
        <f>COUNTIFS('Dziennik'!$C$4:$C$1200,$A110,'Dziennik'!$AI$4:$AI$1200,"&lt;&gt;",'Dziennik'!$AJ$4:$AJ$1200,"")</f>
        <v/>
      </c>
      <c r="U110" s="97">
        <f>IF(AND(H110=0,F110=0),"",IF(N(S110)&gt;='Ustawienia'!$B$31,"⚠ ból  ","")&amp;IF(AND(ISNUMBER(O110),N(O110)&gt;'Ustawienia'!$B$30),"⚠ skok km  ","")&amp;IF(AND(ISNUMBER(P110),N(P110)&gt;'Ustawienia'!$B$32),"⚠ obciążenie  ","")&amp;IF(AND(ISNUMBER(I110),N(I110)&lt;0.7,B110&lt;TODAY()),"↓ realizacja &lt;70%  ","")&amp;IF(T110&gt;0,"? pytania  ",""))</f>
        <v/>
      </c>
      <c r="V110" s="89" t="n"/>
      <c r="W110" s="98" t="n"/>
    </row>
    <row r="111">
      <c r="A111" s="86" t="n">
        <v>47014</v>
      </c>
      <c r="B111" s="87">
        <f>A111+6</f>
        <v/>
      </c>
      <c r="C111" s="88">
        <f>WEEKNUM(A111,21)</f>
        <v/>
      </c>
      <c r="D111" s="89" t="n"/>
      <c r="E111" s="89" t="n"/>
      <c r="F111" s="90">
        <f>SUMIFS('Dziennik'!$M$4:$M$1200,'Dziennik'!$C$4:$C$1200,$A111)</f>
        <v/>
      </c>
      <c r="G111" s="90">
        <f>SUMIFS('Dziennik'!$I$4:$I$1200,'Dziennik'!$C$4:$C$1200,$A111)</f>
        <v/>
      </c>
      <c r="H111" s="90">
        <f>SUMIFS('Dziennik'!$P$4:$P$1200,'Dziennik'!$C$4:$C$1200,$A111)</f>
        <v/>
      </c>
      <c r="I111" s="91">
        <f>IF(F111&gt;0,H111/F111,"")</f>
        <v/>
      </c>
      <c r="J111" s="92">
        <f>COUNTIFS('Dziennik'!$C$4:$C$1200,$A111,'Dziennik'!$M$4:$M$1200,"&gt;0")</f>
        <v/>
      </c>
      <c r="K111" s="92">
        <f>COUNTIFS('Dziennik'!$C$4:$C$1200,$A111,'Dziennik'!$P$4:$P$1200,"&gt;0")</f>
        <v/>
      </c>
      <c r="L111" s="90">
        <f>_xlfn.MAXIFS('Dziennik'!$P$4:$P$1200,'Dziennik'!$C$4:$C$1200,$A111)</f>
        <v/>
      </c>
      <c r="M111" s="90">
        <f>SUMIFS('Dziennik'!$Q$4:$Q$1200,'Dziennik'!$C$4:$C$1200,$A111)*24</f>
        <v/>
      </c>
      <c r="N111" s="92">
        <f>SUMIFS('Dziennik'!$W$4:$W$1200,'Dziennik'!$C$4:$C$1200,$A111)</f>
        <v/>
      </c>
      <c r="O111" s="93">
        <f>IF(AND(H110&gt;0,H111&gt;0),H111/H110-1,"")</f>
        <v/>
      </c>
      <c r="P111" s="94">
        <f>IF(AND(N111&gt;0,AVERAGE(N108:N111)&gt;0,COUNTIF(N108:N111,"&gt;0")=4),N111/AVERAGE(N108:N111),"")</f>
        <v/>
      </c>
      <c r="Q111" s="92">
        <f>COUNTIFS('Zmiany planu'!$C$4:$C$1000,"&gt;="&amp;A111,'Zmiany planu'!$C$4:$C$1000,"&lt;="&amp;B111)</f>
        <v/>
      </c>
      <c r="R111" s="95">
        <f>IFERROR(AVERAGEIFS('Dziennik'!$Y$4:$Y$1200,'Dziennik'!$C$4:$C$1200,$A111),"")</f>
        <v/>
      </c>
      <c r="S111" s="96">
        <f>IF(COUNTIFS('Dziennik'!$C$4:$C$1200,$A111,'Dziennik'!$AB$4:$AB$1200,"&gt;=0")=0,"",_xlfn.MAXIFS('Dziennik'!$AB$4:$AB$1200,'Dziennik'!$C$4:$C$1200,$A111))</f>
        <v/>
      </c>
      <c r="T111" s="92">
        <f>COUNTIFS('Dziennik'!$C$4:$C$1200,$A111,'Dziennik'!$AI$4:$AI$1200,"&lt;&gt;",'Dziennik'!$AJ$4:$AJ$1200,"")</f>
        <v/>
      </c>
      <c r="U111" s="97">
        <f>IF(AND(H111=0,F111=0),"",IF(N(S111)&gt;='Ustawienia'!$B$31,"⚠ ból  ","")&amp;IF(AND(ISNUMBER(O111),N(O111)&gt;'Ustawienia'!$B$30),"⚠ skok km  ","")&amp;IF(AND(ISNUMBER(P111),N(P111)&gt;'Ustawienia'!$B$32),"⚠ obciążenie  ","")&amp;IF(AND(ISNUMBER(I111),N(I111)&lt;0.7,B111&lt;TODAY()),"↓ realizacja &lt;70%  ","")&amp;IF(T111&gt;0,"? pytania  ",""))</f>
        <v/>
      </c>
      <c r="V111" s="89" t="n"/>
      <c r="W111" s="98" t="n"/>
    </row>
    <row r="112">
      <c r="A112" s="86" t="n">
        <v>47021</v>
      </c>
      <c r="B112" s="87">
        <f>A112+6</f>
        <v/>
      </c>
      <c r="C112" s="88">
        <f>WEEKNUM(A112,21)</f>
        <v/>
      </c>
      <c r="D112" s="89" t="n"/>
      <c r="E112" s="89" t="n"/>
      <c r="F112" s="90">
        <f>SUMIFS('Dziennik'!$M$4:$M$1200,'Dziennik'!$C$4:$C$1200,$A112)</f>
        <v/>
      </c>
      <c r="G112" s="90">
        <f>SUMIFS('Dziennik'!$I$4:$I$1200,'Dziennik'!$C$4:$C$1200,$A112)</f>
        <v/>
      </c>
      <c r="H112" s="90">
        <f>SUMIFS('Dziennik'!$P$4:$P$1200,'Dziennik'!$C$4:$C$1200,$A112)</f>
        <v/>
      </c>
      <c r="I112" s="91">
        <f>IF(F112&gt;0,H112/F112,"")</f>
        <v/>
      </c>
      <c r="J112" s="92">
        <f>COUNTIFS('Dziennik'!$C$4:$C$1200,$A112,'Dziennik'!$M$4:$M$1200,"&gt;0")</f>
        <v/>
      </c>
      <c r="K112" s="92">
        <f>COUNTIFS('Dziennik'!$C$4:$C$1200,$A112,'Dziennik'!$P$4:$P$1200,"&gt;0")</f>
        <v/>
      </c>
      <c r="L112" s="90">
        <f>_xlfn.MAXIFS('Dziennik'!$P$4:$P$1200,'Dziennik'!$C$4:$C$1200,$A112)</f>
        <v/>
      </c>
      <c r="M112" s="90">
        <f>SUMIFS('Dziennik'!$Q$4:$Q$1200,'Dziennik'!$C$4:$C$1200,$A112)*24</f>
        <v/>
      </c>
      <c r="N112" s="92">
        <f>SUMIFS('Dziennik'!$W$4:$W$1200,'Dziennik'!$C$4:$C$1200,$A112)</f>
        <v/>
      </c>
      <c r="O112" s="93">
        <f>IF(AND(H111&gt;0,H112&gt;0),H112/H111-1,"")</f>
        <v/>
      </c>
      <c r="P112" s="94">
        <f>IF(AND(N112&gt;0,AVERAGE(N109:N112)&gt;0,COUNTIF(N109:N112,"&gt;0")=4),N112/AVERAGE(N109:N112),"")</f>
        <v/>
      </c>
      <c r="Q112" s="92">
        <f>COUNTIFS('Zmiany planu'!$C$4:$C$1000,"&gt;="&amp;A112,'Zmiany planu'!$C$4:$C$1000,"&lt;="&amp;B112)</f>
        <v/>
      </c>
      <c r="R112" s="95">
        <f>IFERROR(AVERAGEIFS('Dziennik'!$Y$4:$Y$1200,'Dziennik'!$C$4:$C$1200,$A112),"")</f>
        <v/>
      </c>
      <c r="S112" s="96">
        <f>IF(COUNTIFS('Dziennik'!$C$4:$C$1200,$A112,'Dziennik'!$AB$4:$AB$1200,"&gt;=0")=0,"",_xlfn.MAXIFS('Dziennik'!$AB$4:$AB$1200,'Dziennik'!$C$4:$C$1200,$A112))</f>
        <v/>
      </c>
      <c r="T112" s="92">
        <f>COUNTIFS('Dziennik'!$C$4:$C$1200,$A112,'Dziennik'!$AI$4:$AI$1200,"&lt;&gt;",'Dziennik'!$AJ$4:$AJ$1200,"")</f>
        <v/>
      </c>
      <c r="U112" s="97">
        <f>IF(AND(H112=0,F112=0),"",IF(N(S112)&gt;='Ustawienia'!$B$31,"⚠ ból  ","")&amp;IF(AND(ISNUMBER(O112),N(O112)&gt;'Ustawienia'!$B$30),"⚠ skok km  ","")&amp;IF(AND(ISNUMBER(P112),N(P112)&gt;'Ustawienia'!$B$32),"⚠ obciążenie  ","")&amp;IF(AND(ISNUMBER(I112),N(I112)&lt;0.7,B112&lt;TODAY()),"↓ realizacja &lt;70%  ","")&amp;IF(T112&gt;0,"? pytania  ",""))</f>
        <v/>
      </c>
      <c r="V112" s="89" t="n"/>
      <c r="W112" s="98" t="n"/>
    </row>
    <row r="113">
      <c r="A113" s="86" t="n">
        <v>47028</v>
      </c>
      <c r="B113" s="87">
        <f>A113+6</f>
        <v/>
      </c>
      <c r="C113" s="88">
        <f>WEEKNUM(A113,21)</f>
        <v/>
      </c>
      <c r="D113" s="89" t="n"/>
      <c r="E113" s="89" t="n"/>
      <c r="F113" s="90">
        <f>SUMIFS('Dziennik'!$M$4:$M$1200,'Dziennik'!$C$4:$C$1200,$A113)</f>
        <v/>
      </c>
      <c r="G113" s="90">
        <f>SUMIFS('Dziennik'!$I$4:$I$1200,'Dziennik'!$C$4:$C$1200,$A113)</f>
        <v/>
      </c>
      <c r="H113" s="90">
        <f>SUMIFS('Dziennik'!$P$4:$P$1200,'Dziennik'!$C$4:$C$1200,$A113)</f>
        <v/>
      </c>
      <c r="I113" s="91">
        <f>IF(F113&gt;0,H113/F113,"")</f>
        <v/>
      </c>
      <c r="J113" s="92">
        <f>COUNTIFS('Dziennik'!$C$4:$C$1200,$A113,'Dziennik'!$M$4:$M$1200,"&gt;0")</f>
        <v/>
      </c>
      <c r="K113" s="92">
        <f>COUNTIFS('Dziennik'!$C$4:$C$1200,$A113,'Dziennik'!$P$4:$P$1200,"&gt;0")</f>
        <v/>
      </c>
      <c r="L113" s="90">
        <f>_xlfn.MAXIFS('Dziennik'!$P$4:$P$1200,'Dziennik'!$C$4:$C$1200,$A113)</f>
        <v/>
      </c>
      <c r="M113" s="90">
        <f>SUMIFS('Dziennik'!$Q$4:$Q$1200,'Dziennik'!$C$4:$C$1200,$A113)*24</f>
        <v/>
      </c>
      <c r="N113" s="92">
        <f>SUMIFS('Dziennik'!$W$4:$W$1200,'Dziennik'!$C$4:$C$1200,$A113)</f>
        <v/>
      </c>
      <c r="O113" s="93">
        <f>IF(AND(H112&gt;0,H113&gt;0),H113/H112-1,"")</f>
        <v/>
      </c>
      <c r="P113" s="94">
        <f>IF(AND(N113&gt;0,AVERAGE(N110:N113)&gt;0,COUNTIF(N110:N113,"&gt;0")=4),N113/AVERAGE(N110:N113),"")</f>
        <v/>
      </c>
      <c r="Q113" s="92">
        <f>COUNTIFS('Zmiany planu'!$C$4:$C$1000,"&gt;="&amp;A113,'Zmiany planu'!$C$4:$C$1000,"&lt;="&amp;B113)</f>
        <v/>
      </c>
      <c r="R113" s="95">
        <f>IFERROR(AVERAGEIFS('Dziennik'!$Y$4:$Y$1200,'Dziennik'!$C$4:$C$1200,$A113),"")</f>
        <v/>
      </c>
      <c r="S113" s="96">
        <f>IF(COUNTIFS('Dziennik'!$C$4:$C$1200,$A113,'Dziennik'!$AB$4:$AB$1200,"&gt;=0")=0,"",_xlfn.MAXIFS('Dziennik'!$AB$4:$AB$1200,'Dziennik'!$C$4:$C$1200,$A113))</f>
        <v/>
      </c>
      <c r="T113" s="92">
        <f>COUNTIFS('Dziennik'!$C$4:$C$1200,$A113,'Dziennik'!$AI$4:$AI$1200,"&lt;&gt;",'Dziennik'!$AJ$4:$AJ$1200,"")</f>
        <v/>
      </c>
      <c r="U113" s="97">
        <f>IF(AND(H113=0,F113=0),"",IF(N(S113)&gt;='Ustawienia'!$B$31,"⚠ ból  ","")&amp;IF(AND(ISNUMBER(O113),N(O113)&gt;'Ustawienia'!$B$30),"⚠ skok km  ","")&amp;IF(AND(ISNUMBER(P113),N(P113)&gt;'Ustawienia'!$B$32),"⚠ obciążenie  ","")&amp;IF(AND(ISNUMBER(I113),N(I113)&lt;0.7,B113&lt;TODAY()),"↓ realizacja &lt;70%  ","")&amp;IF(T113&gt;0,"? pytania  ",""))</f>
        <v/>
      </c>
      <c r="V113" s="89" t="n"/>
      <c r="W113" s="98" t="n"/>
    </row>
    <row r="114">
      <c r="A114" s="86" t="n">
        <v>47035</v>
      </c>
      <c r="B114" s="87">
        <f>A114+6</f>
        <v/>
      </c>
      <c r="C114" s="88">
        <f>WEEKNUM(A114,21)</f>
        <v/>
      </c>
      <c r="D114" s="89" t="n"/>
      <c r="E114" s="89" t="n"/>
      <c r="F114" s="90">
        <f>SUMIFS('Dziennik'!$M$4:$M$1200,'Dziennik'!$C$4:$C$1200,$A114)</f>
        <v/>
      </c>
      <c r="G114" s="90">
        <f>SUMIFS('Dziennik'!$I$4:$I$1200,'Dziennik'!$C$4:$C$1200,$A114)</f>
        <v/>
      </c>
      <c r="H114" s="90">
        <f>SUMIFS('Dziennik'!$P$4:$P$1200,'Dziennik'!$C$4:$C$1200,$A114)</f>
        <v/>
      </c>
      <c r="I114" s="91">
        <f>IF(F114&gt;0,H114/F114,"")</f>
        <v/>
      </c>
      <c r="J114" s="92">
        <f>COUNTIFS('Dziennik'!$C$4:$C$1200,$A114,'Dziennik'!$M$4:$M$1200,"&gt;0")</f>
        <v/>
      </c>
      <c r="K114" s="92">
        <f>COUNTIFS('Dziennik'!$C$4:$C$1200,$A114,'Dziennik'!$P$4:$P$1200,"&gt;0")</f>
        <v/>
      </c>
      <c r="L114" s="90">
        <f>_xlfn.MAXIFS('Dziennik'!$P$4:$P$1200,'Dziennik'!$C$4:$C$1200,$A114)</f>
        <v/>
      </c>
      <c r="M114" s="90">
        <f>SUMIFS('Dziennik'!$Q$4:$Q$1200,'Dziennik'!$C$4:$C$1200,$A114)*24</f>
        <v/>
      </c>
      <c r="N114" s="92">
        <f>SUMIFS('Dziennik'!$W$4:$W$1200,'Dziennik'!$C$4:$C$1200,$A114)</f>
        <v/>
      </c>
      <c r="O114" s="93">
        <f>IF(AND(H113&gt;0,H114&gt;0),H114/H113-1,"")</f>
        <v/>
      </c>
      <c r="P114" s="94">
        <f>IF(AND(N114&gt;0,AVERAGE(N111:N114)&gt;0,COUNTIF(N111:N114,"&gt;0")=4),N114/AVERAGE(N111:N114),"")</f>
        <v/>
      </c>
      <c r="Q114" s="92">
        <f>COUNTIFS('Zmiany planu'!$C$4:$C$1000,"&gt;="&amp;A114,'Zmiany planu'!$C$4:$C$1000,"&lt;="&amp;B114)</f>
        <v/>
      </c>
      <c r="R114" s="95">
        <f>IFERROR(AVERAGEIFS('Dziennik'!$Y$4:$Y$1200,'Dziennik'!$C$4:$C$1200,$A114),"")</f>
        <v/>
      </c>
      <c r="S114" s="96">
        <f>IF(COUNTIFS('Dziennik'!$C$4:$C$1200,$A114,'Dziennik'!$AB$4:$AB$1200,"&gt;=0")=0,"",_xlfn.MAXIFS('Dziennik'!$AB$4:$AB$1200,'Dziennik'!$C$4:$C$1200,$A114))</f>
        <v/>
      </c>
      <c r="T114" s="92">
        <f>COUNTIFS('Dziennik'!$C$4:$C$1200,$A114,'Dziennik'!$AI$4:$AI$1200,"&lt;&gt;",'Dziennik'!$AJ$4:$AJ$1200,"")</f>
        <v/>
      </c>
      <c r="U114" s="97">
        <f>IF(AND(H114=0,F114=0),"",IF(N(S114)&gt;='Ustawienia'!$B$31,"⚠ ból  ","")&amp;IF(AND(ISNUMBER(O114),N(O114)&gt;'Ustawienia'!$B$30),"⚠ skok km  ","")&amp;IF(AND(ISNUMBER(P114),N(P114)&gt;'Ustawienia'!$B$32),"⚠ obciążenie  ","")&amp;IF(AND(ISNUMBER(I114),N(I114)&lt;0.7,B114&lt;TODAY()),"↓ realizacja &lt;70%  ","")&amp;IF(T114&gt;0,"? pytania  ",""))</f>
        <v/>
      </c>
      <c r="V114" s="89" t="n"/>
      <c r="W114" s="98" t="n"/>
    </row>
    <row r="115">
      <c r="A115" s="86" t="n">
        <v>47042</v>
      </c>
      <c r="B115" s="87">
        <f>A115+6</f>
        <v/>
      </c>
      <c r="C115" s="88">
        <f>WEEKNUM(A115,21)</f>
        <v/>
      </c>
      <c r="D115" s="89" t="n"/>
      <c r="E115" s="89" t="n"/>
      <c r="F115" s="90">
        <f>SUMIFS('Dziennik'!$M$4:$M$1200,'Dziennik'!$C$4:$C$1200,$A115)</f>
        <v/>
      </c>
      <c r="G115" s="90">
        <f>SUMIFS('Dziennik'!$I$4:$I$1200,'Dziennik'!$C$4:$C$1200,$A115)</f>
        <v/>
      </c>
      <c r="H115" s="90">
        <f>SUMIFS('Dziennik'!$P$4:$P$1200,'Dziennik'!$C$4:$C$1200,$A115)</f>
        <v/>
      </c>
      <c r="I115" s="91">
        <f>IF(F115&gt;0,H115/F115,"")</f>
        <v/>
      </c>
      <c r="J115" s="92">
        <f>COUNTIFS('Dziennik'!$C$4:$C$1200,$A115,'Dziennik'!$M$4:$M$1200,"&gt;0")</f>
        <v/>
      </c>
      <c r="K115" s="92">
        <f>COUNTIFS('Dziennik'!$C$4:$C$1200,$A115,'Dziennik'!$P$4:$P$1200,"&gt;0")</f>
        <v/>
      </c>
      <c r="L115" s="90">
        <f>_xlfn.MAXIFS('Dziennik'!$P$4:$P$1200,'Dziennik'!$C$4:$C$1200,$A115)</f>
        <v/>
      </c>
      <c r="M115" s="90">
        <f>SUMIFS('Dziennik'!$Q$4:$Q$1200,'Dziennik'!$C$4:$C$1200,$A115)*24</f>
        <v/>
      </c>
      <c r="N115" s="92">
        <f>SUMIFS('Dziennik'!$W$4:$W$1200,'Dziennik'!$C$4:$C$1200,$A115)</f>
        <v/>
      </c>
      <c r="O115" s="93">
        <f>IF(AND(H114&gt;0,H115&gt;0),H115/H114-1,"")</f>
        <v/>
      </c>
      <c r="P115" s="94">
        <f>IF(AND(N115&gt;0,AVERAGE(N112:N115)&gt;0,COUNTIF(N112:N115,"&gt;0")=4),N115/AVERAGE(N112:N115),"")</f>
        <v/>
      </c>
      <c r="Q115" s="92">
        <f>COUNTIFS('Zmiany planu'!$C$4:$C$1000,"&gt;="&amp;A115,'Zmiany planu'!$C$4:$C$1000,"&lt;="&amp;B115)</f>
        <v/>
      </c>
      <c r="R115" s="95">
        <f>IFERROR(AVERAGEIFS('Dziennik'!$Y$4:$Y$1200,'Dziennik'!$C$4:$C$1200,$A115),"")</f>
        <v/>
      </c>
      <c r="S115" s="96">
        <f>IF(COUNTIFS('Dziennik'!$C$4:$C$1200,$A115,'Dziennik'!$AB$4:$AB$1200,"&gt;=0")=0,"",_xlfn.MAXIFS('Dziennik'!$AB$4:$AB$1200,'Dziennik'!$C$4:$C$1200,$A115))</f>
        <v/>
      </c>
      <c r="T115" s="92">
        <f>COUNTIFS('Dziennik'!$C$4:$C$1200,$A115,'Dziennik'!$AI$4:$AI$1200,"&lt;&gt;",'Dziennik'!$AJ$4:$AJ$1200,"")</f>
        <v/>
      </c>
      <c r="U115" s="97">
        <f>IF(AND(H115=0,F115=0),"",IF(N(S115)&gt;='Ustawienia'!$B$31,"⚠ ból  ","")&amp;IF(AND(ISNUMBER(O115),N(O115)&gt;'Ustawienia'!$B$30),"⚠ skok km  ","")&amp;IF(AND(ISNUMBER(P115),N(P115)&gt;'Ustawienia'!$B$32),"⚠ obciążenie  ","")&amp;IF(AND(ISNUMBER(I115),N(I115)&lt;0.7,B115&lt;TODAY()),"↓ realizacja &lt;70%  ","")&amp;IF(T115&gt;0,"? pytania  ",""))</f>
        <v/>
      </c>
      <c r="V115" s="89" t="n"/>
      <c r="W115" s="98" t="n"/>
    </row>
    <row r="116">
      <c r="A116" s="86" t="n">
        <v>47049</v>
      </c>
      <c r="B116" s="87">
        <f>A116+6</f>
        <v/>
      </c>
      <c r="C116" s="88">
        <f>WEEKNUM(A116,21)</f>
        <v/>
      </c>
      <c r="D116" s="89" t="n"/>
      <c r="E116" s="89" t="n"/>
      <c r="F116" s="90">
        <f>SUMIFS('Dziennik'!$M$4:$M$1200,'Dziennik'!$C$4:$C$1200,$A116)</f>
        <v/>
      </c>
      <c r="G116" s="90">
        <f>SUMIFS('Dziennik'!$I$4:$I$1200,'Dziennik'!$C$4:$C$1200,$A116)</f>
        <v/>
      </c>
      <c r="H116" s="90">
        <f>SUMIFS('Dziennik'!$P$4:$P$1200,'Dziennik'!$C$4:$C$1200,$A116)</f>
        <v/>
      </c>
      <c r="I116" s="91">
        <f>IF(F116&gt;0,H116/F116,"")</f>
        <v/>
      </c>
      <c r="J116" s="92">
        <f>COUNTIFS('Dziennik'!$C$4:$C$1200,$A116,'Dziennik'!$M$4:$M$1200,"&gt;0")</f>
        <v/>
      </c>
      <c r="K116" s="92">
        <f>COUNTIFS('Dziennik'!$C$4:$C$1200,$A116,'Dziennik'!$P$4:$P$1200,"&gt;0")</f>
        <v/>
      </c>
      <c r="L116" s="90">
        <f>_xlfn.MAXIFS('Dziennik'!$P$4:$P$1200,'Dziennik'!$C$4:$C$1200,$A116)</f>
        <v/>
      </c>
      <c r="M116" s="90">
        <f>SUMIFS('Dziennik'!$Q$4:$Q$1200,'Dziennik'!$C$4:$C$1200,$A116)*24</f>
        <v/>
      </c>
      <c r="N116" s="92">
        <f>SUMIFS('Dziennik'!$W$4:$W$1200,'Dziennik'!$C$4:$C$1200,$A116)</f>
        <v/>
      </c>
      <c r="O116" s="93">
        <f>IF(AND(H115&gt;0,H116&gt;0),H116/H115-1,"")</f>
        <v/>
      </c>
      <c r="P116" s="94">
        <f>IF(AND(N116&gt;0,AVERAGE(N113:N116)&gt;0,COUNTIF(N113:N116,"&gt;0")=4),N116/AVERAGE(N113:N116),"")</f>
        <v/>
      </c>
      <c r="Q116" s="92">
        <f>COUNTIFS('Zmiany planu'!$C$4:$C$1000,"&gt;="&amp;A116,'Zmiany planu'!$C$4:$C$1000,"&lt;="&amp;B116)</f>
        <v/>
      </c>
      <c r="R116" s="95">
        <f>IFERROR(AVERAGEIFS('Dziennik'!$Y$4:$Y$1200,'Dziennik'!$C$4:$C$1200,$A116),"")</f>
        <v/>
      </c>
      <c r="S116" s="96">
        <f>IF(COUNTIFS('Dziennik'!$C$4:$C$1200,$A116,'Dziennik'!$AB$4:$AB$1200,"&gt;=0")=0,"",_xlfn.MAXIFS('Dziennik'!$AB$4:$AB$1200,'Dziennik'!$C$4:$C$1200,$A116))</f>
        <v/>
      </c>
      <c r="T116" s="92">
        <f>COUNTIFS('Dziennik'!$C$4:$C$1200,$A116,'Dziennik'!$AI$4:$AI$1200,"&lt;&gt;",'Dziennik'!$AJ$4:$AJ$1200,"")</f>
        <v/>
      </c>
      <c r="U116" s="97">
        <f>IF(AND(H116=0,F116=0),"",IF(N(S116)&gt;='Ustawienia'!$B$31,"⚠ ból  ","")&amp;IF(AND(ISNUMBER(O116),N(O116)&gt;'Ustawienia'!$B$30),"⚠ skok km  ","")&amp;IF(AND(ISNUMBER(P116),N(P116)&gt;'Ustawienia'!$B$32),"⚠ obciążenie  ","")&amp;IF(AND(ISNUMBER(I116),N(I116)&lt;0.7,B116&lt;TODAY()),"↓ realizacja &lt;70%  ","")&amp;IF(T116&gt;0,"? pytania  ",""))</f>
        <v/>
      </c>
      <c r="V116" s="89" t="n"/>
      <c r="W116" s="98" t="n"/>
    </row>
    <row r="117">
      <c r="A117" s="86" t="n">
        <v>47056</v>
      </c>
      <c r="B117" s="87">
        <f>A117+6</f>
        <v/>
      </c>
      <c r="C117" s="88">
        <f>WEEKNUM(A117,21)</f>
        <v/>
      </c>
      <c r="D117" s="89" t="n"/>
      <c r="E117" s="89" t="n"/>
      <c r="F117" s="90">
        <f>SUMIFS('Dziennik'!$M$4:$M$1200,'Dziennik'!$C$4:$C$1200,$A117)</f>
        <v/>
      </c>
      <c r="G117" s="90">
        <f>SUMIFS('Dziennik'!$I$4:$I$1200,'Dziennik'!$C$4:$C$1200,$A117)</f>
        <v/>
      </c>
      <c r="H117" s="90">
        <f>SUMIFS('Dziennik'!$P$4:$P$1200,'Dziennik'!$C$4:$C$1200,$A117)</f>
        <v/>
      </c>
      <c r="I117" s="91">
        <f>IF(F117&gt;0,H117/F117,"")</f>
        <v/>
      </c>
      <c r="J117" s="92">
        <f>COUNTIFS('Dziennik'!$C$4:$C$1200,$A117,'Dziennik'!$M$4:$M$1200,"&gt;0")</f>
        <v/>
      </c>
      <c r="K117" s="92">
        <f>COUNTIFS('Dziennik'!$C$4:$C$1200,$A117,'Dziennik'!$P$4:$P$1200,"&gt;0")</f>
        <v/>
      </c>
      <c r="L117" s="90">
        <f>_xlfn.MAXIFS('Dziennik'!$P$4:$P$1200,'Dziennik'!$C$4:$C$1200,$A117)</f>
        <v/>
      </c>
      <c r="M117" s="90">
        <f>SUMIFS('Dziennik'!$Q$4:$Q$1200,'Dziennik'!$C$4:$C$1200,$A117)*24</f>
        <v/>
      </c>
      <c r="N117" s="92">
        <f>SUMIFS('Dziennik'!$W$4:$W$1200,'Dziennik'!$C$4:$C$1200,$A117)</f>
        <v/>
      </c>
      <c r="O117" s="93">
        <f>IF(AND(H116&gt;0,H117&gt;0),H117/H116-1,"")</f>
        <v/>
      </c>
      <c r="P117" s="94">
        <f>IF(AND(N117&gt;0,AVERAGE(N114:N117)&gt;0,COUNTIF(N114:N117,"&gt;0")=4),N117/AVERAGE(N114:N117),"")</f>
        <v/>
      </c>
      <c r="Q117" s="92">
        <f>COUNTIFS('Zmiany planu'!$C$4:$C$1000,"&gt;="&amp;A117,'Zmiany planu'!$C$4:$C$1000,"&lt;="&amp;B117)</f>
        <v/>
      </c>
      <c r="R117" s="95">
        <f>IFERROR(AVERAGEIFS('Dziennik'!$Y$4:$Y$1200,'Dziennik'!$C$4:$C$1200,$A117),"")</f>
        <v/>
      </c>
      <c r="S117" s="96">
        <f>IF(COUNTIFS('Dziennik'!$C$4:$C$1200,$A117,'Dziennik'!$AB$4:$AB$1200,"&gt;=0")=0,"",_xlfn.MAXIFS('Dziennik'!$AB$4:$AB$1200,'Dziennik'!$C$4:$C$1200,$A117))</f>
        <v/>
      </c>
      <c r="T117" s="92">
        <f>COUNTIFS('Dziennik'!$C$4:$C$1200,$A117,'Dziennik'!$AI$4:$AI$1200,"&lt;&gt;",'Dziennik'!$AJ$4:$AJ$1200,"")</f>
        <v/>
      </c>
      <c r="U117" s="97">
        <f>IF(AND(H117=0,F117=0),"",IF(N(S117)&gt;='Ustawienia'!$B$31,"⚠ ból  ","")&amp;IF(AND(ISNUMBER(O117),N(O117)&gt;'Ustawienia'!$B$30),"⚠ skok km  ","")&amp;IF(AND(ISNUMBER(P117),N(P117)&gt;'Ustawienia'!$B$32),"⚠ obciążenie  ","")&amp;IF(AND(ISNUMBER(I117),N(I117)&lt;0.7,B117&lt;TODAY()),"↓ realizacja &lt;70%  ","")&amp;IF(T117&gt;0,"? pytania  ",""))</f>
        <v/>
      </c>
      <c r="V117" s="89" t="n"/>
      <c r="W117" s="98" t="n"/>
    </row>
    <row r="118">
      <c r="A118" s="86" t="n">
        <v>47063</v>
      </c>
      <c r="B118" s="87">
        <f>A118+6</f>
        <v/>
      </c>
      <c r="C118" s="88">
        <f>WEEKNUM(A118,21)</f>
        <v/>
      </c>
      <c r="D118" s="89" t="n"/>
      <c r="E118" s="89" t="n"/>
      <c r="F118" s="90">
        <f>SUMIFS('Dziennik'!$M$4:$M$1200,'Dziennik'!$C$4:$C$1200,$A118)</f>
        <v/>
      </c>
      <c r="G118" s="90">
        <f>SUMIFS('Dziennik'!$I$4:$I$1200,'Dziennik'!$C$4:$C$1200,$A118)</f>
        <v/>
      </c>
      <c r="H118" s="90">
        <f>SUMIFS('Dziennik'!$P$4:$P$1200,'Dziennik'!$C$4:$C$1200,$A118)</f>
        <v/>
      </c>
      <c r="I118" s="91">
        <f>IF(F118&gt;0,H118/F118,"")</f>
        <v/>
      </c>
      <c r="J118" s="92">
        <f>COUNTIFS('Dziennik'!$C$4:$C$1200,$A118,'Dziennik'!$M$4:$M$1200,"&gt;0")</f>
        <v/>
      </c>
      <c r="K118" s="92">
        <f>COUNTIFS('Dziennik'!$C$4:$C$1200,$A118,'Dziennik'!$P$4:$P$1200,"&gt;0")</f>
        <v/>
      </c>
      <c r="L118" s="90">
        <f>_xlfn.MAXIFS('Dziennik'!$P$4:$P$1200,'Dziennik'!$C$4:$C$1200,$A118)</f>
        <v/>
      </c>
      <c r="M118" s="90">
        <f>SUMIFS('Dziennik'!$Q$4:$Q$1200,'Dziennik'!$C$4:$C$1200,$A118)*24</f>
        <v/>
      </c>
      <c r="N118" s="92">
        <f>SUMIFS('Dziennik'!$W$4:$W$1200,'Dziennik'!$C$4:$C$1200,$A118)</f>
        <v/>
      </c>
      <c r="O118" s="93">
        <f>IF(AND(H117&gt;0,H118&gt;0),H118/H117-1,"")</f>
        <v/>
      </c>
      <c r="P118" s="94">
        <f>IF(AND(N118&gt;0,AVERAGE(N115:N118)&gt;0,COUNTIF(N115:N118,"&gt;0")=4),N118/AVERAGE(N115:N118),"")</f>
        <v/>
      </c>
      <c r="Q118" s="92">
        <f>COUNTIFS('Zmiany planu'!$C$4:$C$1000,"&gt;="&amp;A118,'Zmiany planu'!$C$4:$C$1000,"&lt;="&amp;B118)</f>
        <v/>
      </c>
      <c r="R118" s="95">
        <f>IFERROR(AVERAGEIFS('Dziennik'!$Y$4:$Y$1200,'Dziennik'!$C$4:$C$1200,$A118),"")</f>
        <v/>
      </c>
      <c r="S118" s="96">
        <f>IF(COUNTIFS('Dziennik'!$C$4:$C$1200,$A118,'Dziennik'!$AB$4:$AB$1200,"&gt;=0")=0,"",_xlfn.MAXIFS('Dziennik'!$AB$4:$AB$1200,'Dziennik'!$C$4:$C$1200,$A118))</f>
        <v/>
      </c>
      <c r="T118" s="92">
        <f>COUNTIFS('Dziennik'!$C$4:$C$1200,$A118,'Dziennik'!$AI$4:$AI$1200,"&lt;&gt;",'Dziennik'!$AJ$4:$AJ$1200,"")</f>
        <v/>
      </c>
      <c r="U118" s="97">
        <f>IF(AND(H118=0,F118=0),"",IF(N(S118)&gt;='Ustawienia'!$B$31,"⚠ ból  ","")&amp;IF(AND(ISNUMBER(O118),N(O118)&gt;'Ustawienia'!$B$30),"⚠ skok km  ","")&amp;IF(AND(ISNUMBER(P118),N(P118)&gt;'Ustawienia'!$B$32),"⚠ obciążenie  ","")&amp;IF(AND(ISNUMBER(I118),N(I118)&lt;0.7,B118&lt;TODAY()),"↓ realizacja &lt;70%  ","")&amp;IF(T118&gt;0,"? pytania  ",""))</f>
        <v/>
      </c>
      <c r="V118" s="89" t="n"/>
      <c r="W118" s="98" t="n"/>
    </row>
    <row r="119">
      <c r="A119" s="86" t="n">
        <v>47070</v>
      </c>
      <c r="B119" s="87">
        <f>A119+6</f>
        <v/>
      </c>
      <c r="C119" s="88">
        <f>WEEKNUM(A119,21)</f>
        <v/>
      </c>
      <c r="D119" s="89" t="n"/>
      <c r="E119" s="89" t="n"/>
      <c r="F119" s="90">
        <f>SUMIFS('Dziennik'!$M$4:$M$1200,'Dziennik'!$C$4:$C$1200,$A119)</f>
        <v/>
      </c>
      <c r="G119" s="90">
        <f>SUMIFS('Dziennik'!$I$4:$I$1200,'Dziennik'!$C$4:$C$1200,$A119)</f>
        <v/>
      </c>
      <c r="H119" s="90">
        <f>SUMIFS('Dziennik'!$P$4:$P$1200,'Dziennik'!$C$4:$C$1200,$A119)</f>
        <v/>
      </c>
      <c r="I119" s="91">
        <f>IF(F119&gt;0,H119/F119,"")</f>
        <v/>
      </c>
      <c r="J119" s="92">
        <f>COUNTIFS('Dziennik'!$C$4:$C$1200,$A119,'Dziennik'!$M$4:$M$1200,"&gt;0")</f>
        <v/>
      </c>
      <c r="K119" s="92">
        <f>COUNTIFS('Dziennik'!$C$4:$C$1200,$A119,'Dziennik'!$P$4:$P$1200,"&gt;0")</f>
        <v/>
      </c>
      <c r="L119" s="90">
        <f>_xlfn.MAXIFS('Dziennik'!$P$4:$P$1200,'Dziennik'!$C$4:$C$1200,$A119)</f>
        <v/>
      </c>
      <c r="M119" s="90">
        <f>SUMIFS('Dziennik'!$Q$4:$Q$1200,'Dziennik'!$C$4:$C$1200,$A119)*24</f>
        <v/>
      </c>
      <c r="N119" s="92">
        <f>SUMIFS('Dziennik'!$W$4:$W$1200,'Dziennik'!$C$4:$C$1200,$A119)</f>
        <v/>
      </c>
      <c r="O119" s="93">
        <f>IF(AND(H118&gt;0,H119&gt;0),H119/H118-1,"")</f>
        <v/>
      </c>
      <c r="P119" s="94">
        <f>IF(AND(N119&gt;0,AVERAGE(N116:N119)&gt;0,COUNTIF(N116:N119,"&gt;0")=4),N119/AVERAGE(N116:N119),"")</f>
        <v/>
      </c>
      <c r="Q119" s="92">
        <f>COUNTIFS('Zmiany planu'!$C$4:$C$1000,"&gt;="&amp;A119,'Zmiany planu'!$C$4:$C$1000,"&lt;="&amp;B119)</f>
        <v/>
      </c>
      <c r="R119" s="95">
        <f>IFERROR(AVERAGEIFS('Dziennik'!$Y$4:$Y$1200,'Dziennik'!$C$4:$C$1200,$A119),"")</f>
        <v/>
      </c>
      <c r="S119" s="96">
        <f>IF(COUNTIFS('Dziennik'!$C$4:$C$1200,$A119,'Dziennik'!$AB$4:$AB$1200,"&gt;=0")=0,"",_xlfn.MAXIFS('Dziennik'!$AB$4:$AB$1200,'Dziennik'!$C$4:$C$1200,$A119))</f>
        <v/>
      </c>
      <c r="T119" s="92">
        <f>COUNTIFS('Dziennik'!$C$4:$C$1200,$A119,'Dziennik'!$AI$4:$AI$1200,"&lt;&gt;",'Dziennik'!$AJ$4:$AJ$1200,"")</f>
        <v/>
      </c>
      <c r="U119" s="97">
        <f>IF(AND(H119=0,F119=0),"",IF(N(S119)&gt;='Ustawienia'!$B$31,"⚠ ból  ","")&amp;IF(AND(ISNUMBER(O119),N(O119)&gt;'Ustawienia'!$B$30),"⚠ skok km  ","")&amp;IF(AND(ISNUMBER(P119),N(P119)&gt;'Ustawienia'!$B$32),"⚠ obciążenie  ","")&amp;IF(AND(ISNUMBER(I119),N(I119)&lt;0.7,B119&lt;TODAY()),"↓ realizacja &lt;70%  ","")&amp;IF(T119&gt;0,"? pytania  ",""))</f>
        <v/>
      </c>
      <c r="V119" s="89" t="n"/>
      <c r="W119" s="98" t="n"/>
    </row>
    <row r="120">
      <c r="A120" s="86" t="n">
        <v>47077</v>
      </c>
      <c r="B120" s="87">
        <f>A120+6</f>
        <v/>
      </c>
      <c r="C120" s="88">
        <f>WEEKNUM(A120,21)</f>
        <v/>
      </c>
      <c r="D120" s="89" t="n"/>
      <c r="E120" s="89" t="n"/>
      <c r="F120" s="90">
        <f>SUMIFS('Dziennik'!$M$4:$M$1200,'Dziennik'!$C$4:$C$1200,$A120)</f>
        <v/>
      </c>
      <c r="G120" s="90">
        <f>SUMIFS('Dziennik'!$I$4:$I$1200,'Dziennik'!$C$4:$C$1200,$A120)</f>
        <v/>
      </c>
      <c r="H120" s="90">
        <f>SUMIFS('Dziennik'!$P$4:$P$1200,'Dziennik'!$C$4:$C$1200,$A120)</f>
        <v/>
      </c>
      <c r="I120" s="91">
        <f>IF(F120&gt;0,H120/F120,"")</f>
        <v/>
      </c>
      <c r="J120" s="92">
        <f>COUNTIFS('Dziennik'!$C$4:$C$1200,$A120,'Dziennik'!$M$4:$M$1200,"&gt;0")</f>
        <v/>
      </c>
      <c r="K120" s="92">
        <f>COUNTIFS('Dziennik'!$C$4:$C$1200,$A120,'Dziennik'!$P$4:$P$1200,"&gt;0")</f>
        <v/>
      </c>
      <c r="L120" s="90">
        <f>_xlfn.MAXIFS('Dziennik'!$P$4:$P$1200,'Dziennik'!$C$4:$C$1200,$A120)</f>
        <v/>
      </c>
      <c r="M120" s="90">
        <f>SUMIFS('Dziennik'!$Q$4:$Q$1200,'Dziennik'!$C$4:$C$1200,$A120)*24</f>
        <v/>
      </c>
      <c r="N120" s="92">
        <f>SUMIFS('Dziennik'!$W$4:$W$1200,'Dziennik'!$C$4:$C$1200,$A120)</f>
        <v/>
      </c>
      <c r="O120" s="93">
        <f>IF(AND(H119&gt;0,H120&gt;0),H120/H119-1,"")</f>
        <v/>
      </c>
      <c r="P120" s="94">
        <f>IF(AND(N120&gt;0,AVERAGE(N117:N120)&gt;0,COUNTIF(N117:N120,"&gt;0")=4),N120/AVERAGE(N117:N120),"")</f>
        <v/>
      </c>
      <c r="Q120" s="92">
        <f>COUNTIFS('Zmiany planu'!$C$4:$C$1000,"&gt;="&amp;A120,'Zmiany planu'!$C$4:$C$1000,"&lt;="&amp;B120)</f>
        <v/>
      </c>
      <c r="R120" s="95">
        <f>IFERROR(AVERAGEIFS('Dziennik'!$Y$4:$Y$1200,'Dziennik'!$C$4:$C$1200,$A120),"")</f>
        <v/>
      </c>
      <c r="S120" s="96">
        <f>IF(COUNTIFS('Dziennik'!$C$4:$C$1200,$A120,'Dziennik'!$AB$4:$AB$1200,"&gt;=0")=0,"",_xlfn.MAXIFS('Dziennik'!$AB$4:$AB$1200,'Dziennik'!$C$4:$C$1200,$A120))</f>
        <v/>
      </c>
      <c r="T120" s="92">
        <f>COUNTIFS('Dziennik'!$C$4:$C$1200,$A120,'Dziennik'!$AI$4:$AI$1200,"&lt;&gt;",'Dziennik'!$AJ$4:$AJ$1200,"")</f>
        <v/>
      </c>
      <c r="U120" s="97">
        <f>IF(AND(H120=0,F120=0),"",IF(N(S120)&gt;='Ustawienia'!$B$31,"⚠ ból  ","")&amp;IF(AND(ISNUMBER(O120),N(O120)&gt;'Ustawienia'!$B$30),"⚠ skok km  ","")&amp;IF(AND(ISNUMBER(P120),N(P120)&gt;'Ustawienia'!$B$32),"⚠ obciążenie  ","")&amp;IF(AND(ISNUMBER(I120),N(I120)&lt;0.7,B120&lt;TODAY()),"↓ realizacja &lt;70%  ","")&amp;IF(T120&gt;0,"? pytania  ",""))</f>
        <v/>
      </c>
      <c r="V120" s="89" t="n"/>
      <c r="W120" s="98" t="n"/>
    </row>
    <row r="121">
      <c r="A121" s="86" t="n">
        <v>47084</v>
      </c>
      <c r="B121" s="87">
        <f>A121+6</f>
        <v/>
      </c>
      <c r="C121" s="88">
        <f>WEEKNUM(A121,21)</f>
        <v/>
      </c>
      <c r="D121" s="89" t="n"/>
      <c r="E121" s="89" t="n"/>
      <c r="F121" s="90">
        <f>SUMIFS('Dziennik'!$M$4:$M$1200,'Dziennik'!$C$4:$C$1200,$A121)</f>
        <v/>
      </c>
      <c r="G121" s="90">
        <f>SUMIFS('Dziennik'!$I$4:$I$1200,'Dziennik'!$C$4:$C$1200,$A121)</f>
        <v/>
      </c>
      <c r="H121" s="90">
        <f>SUMIFS('Dziennik'!$P$4:$P$1200,'Dziennik'!$C$4:$C$1200,$A121)</f>
        <v/>
      </c>
      <c r="I121" s="91">
        <f>IF(F121&gt;0,H121/F121,"")</f>
        <v/>
      </c>
      <c r="J121" s="92">
        <f>COUNTIFS('Dziennik'!$C$4:$C$1200,$A121,'Dziennik'!$M$4:$M$1200,"&gt;0")</f>
        <v/>
      </c>
      <c r="K121" s="92">
        <f>COUNTIFS('Dziennik'!$C$4:$C$1200,$A121,'Dziennik'!$P$4:$P$1200,"&gt;0")</f>
        <v/>
      </c>
      <c r="L121" s="90">
        <f>_xlfn.MAXIFS('Dziennik'!$P$4:$P$1200,'Dziennik'!$C$4:$C$1200,$A121)</f>
        <v/>
      </c>
      <c r="M121" s="90">
        <f>SUMIFS('Dziennik'!$Q$4:$Q$1200,'Dziennik'!$C$4:$C$1200,$A121)*24</f>
        <v/>
      </c>
      <c r="N121" s="92">
        <f>SUMIFS('Dziennik'!$W$4:$W$1200,'Dziennik'!$C$4:$C$1200,$A121)</f>
        <v/>
      </c>
      <c r="O121" s="93">
        <f>IF(AND(H120&gt;0,H121&gt;0),H121/H120-1,"")</f>
        <v/>
      </c>
      <c r="P121" s="94">
        <f>IF(AND(N121&gt;0,AVERAGE(N118:N121)&gt;0,COUNTIF(N118:N121,"&gt;0")=4),N121/AVERAGE(N118:N121),"")</f>
        <v/>
      </c>
      <c r="Q121" s="92">
        <f>COUNTIFS('Zmiany planu'!$C$4:$C$1000,"&gt;="&amp;A121,'Zmiany planu'!$C$4:$C$1000,"&lt;="&amp;B121)</f>
        <v/>
      </c>
      <c r="R121" s="95">
        <f>IFERROR(AVERAGEIFS('Dziennik'!$Y$4:$Y$1200,'Dziennik'!$C$4:$C$1200,$A121),"")</f>
        <v/>
      </c>
      <c r="S121" s="96">
        <f>IF(COUNTIFS('Dziennik'!$C$4:$C$1200,$A121,'Dziennik'!$AB$4:$AB$1200,"&gt;=0")=0,"",_xlfn.MAXIFS('Dziennik'!$AB$4:$AB$1200,'Dziennik'!$C$4:$C$1200,$A121))</f>
        <v/>
      </c>
      <c r="T121" s="92">
        <f>COUNTIFS('Dziennik'!$C$4:$C$1200,$A121,'Dziennik'!$AI$4:$AI$1200,"&lt;&gt;",'Dziennik'!$AJ$4:$AJ$1200,"")</f>
        <v/>
      </c>
      <c r="U121" s="97">
        <f>IF(AND(H121=0,F121=0),"",IF(N(S121)&gt;='Ustawienia'!$B$31,"⚠ ból  ","")&amp;IF(AND(ISNUMBER(O121),N(O121)&gt;'Ustawienia'!$B$30),"⚠ skok km  ","")&amp;IF(AND(ISNUMBER(P121),N(P121)&gt;'Ustawienia'!$B$32),"⚠ obciążenie  ","")&amp;IF(AND(ISNUMBER(I121),N(I121)&lt;0.7,B121&lt;TODAY()),"↓ realizacja &lt;70%  ","")&amp;IF(T121&gt;0,"? pytania  ",""))</f>
        <v/>
      </c>
      <c r="V121" s="89" t="n"/>
      <c r="W121" s="98" t="n"/>
    </row>
    <row r="122">
      <c r="A122" s="86" t="n">
        <v>47091</v>
      </c>
      <c r="B122" s="87">
        <f>A122+6</f>
        <v/>
      </c>
      <c r="C122" s="88">
        <f>WEEKNUM(A122,21)</f>
        <v/>
      </c>
      <c r="D122" s="89" t="n"/>
      <c r="E122" s="89" t="n"/>
      <c r="F122" s="90">
        <f>SUMIFS('Dziennik'!$M$4:$M$1200,'Dziennik'!$C$4:$C$1200,$A122)</f>
        <v/>
      </c>
      <c r="G122" s="90">
        <f>SUMIFS('Dziennik'!$I$4:$I$1200,'Dziennik'!$C$4:$C$1200,$A122)</f>
        <v/>
      </c>
      <c r="H122" s="90">
        <f>SUMIFS('Dziennik'!$P$4:$P$1200,'Dziennik'!$C$4:$C$1200,$A122)</f>
        <v/>
      </c>
      <c r="I122" s="91">
        <f>IF(F122&gt;0,H122/F122,"")</f>
        <v/>
      </c>
      <c r="J122" s="92">
        <f>COUNTIFS('Dziennik'!$C$4:$C$1200,$A122,'Dziennik'!$M$4:$M$1200,"&gt;0")</f>
        <v/>
      </c>
      <c r="K122" s="92">
        <f>COUNTIFS('Dziennik'!$C$4:$C$1200,$A122,'Dziennik'!$P$4:$P$1200,"&gt;0")</f>
        <v/>
      </c>
      <c r="L122" s="90">
        <f>_xlfn.MAXIFS('Dziennik'!$P$4:$P$1200,'Dziennik'!$C$4:$C$1200,$A122)</f>
        <v/>
      </c>
      <c r="M122" s="90">
        <f>SUMIFS('Dziennik'!$Q$4:$Q$1200,'Dziennik'!$C$4:$C$1200,$A122)*24</f>
        <v/>
      </c>
      <c r="N122" s="92">
        <f>SUMIFS('Dziennik'!$W$4:$W$1200,'Dziennik'!$C$4:$C$1200,$A122)</f>
        <v/>
      </c>
      <c r="O122" s="93">
        <f>IF(AND(H121&gt;0,H122&gt;0),H122/H121-1,"")</f>
        <v/>
      </c>
      <c r="P122" s="94">
        <f>IF(AND(N122&gt;0,AVERAGE(N119:N122)&gt;0,COUNTIF(N119:N122,"&gt;0")=4),N122/AVERAGE(N119:N122),"")</f>
        <v/>
      </c>
      <c r="Q122" s="92">
        <f>COUNTIFS('Zmiany planu'!$C$4:$C$1000,"&gt;="&amp;A122,'Zmiany planu'!$C$4:$C$1000,"&lt;="&amp;B122)</f>
        <v/>
      </c>
      <c r="R122" s="95">
        <f>IFERROR(AVERAGEIFS('Dziennik'!$Y$4:$Y$1200,'Dziennik'!$C$4:$C$1200,$A122),"")</f>
        <v/>
      </c>
      <c r="S122" s="96">
        <f>IF(COUNTIFS('Dziennik'!$C$4:$C$1200,$A122,'Dziennik'!$AB$4:$AB$1200,"&gt;=0")=0,"",_xlfn.MAXIFS('Dziennik'!$AB$4:$AB$1200,'Dziennik'!$C$4:$C$1200,$A122))</f>
        <v/>
      </c>
      <c r="T122" s="92">
        <f>COUNTIFS('Dziennik'!$C$4:$C$1200,$A122,'Dziennik'!$AI$4:$AI$1200,"&lt;&gt;",'Dziennik'!$AJ$4:$AJ$1200,"")</f>
        <v/>
      </c>
      <c r="U122" s="97">
        <f>IF(AND(H122=0,F122=0),"",IF(N(S122)&gt;='Ustawienia'!$B$31,"⚠ ból  ","")&amp;IF(AND(ISNUMBER(O122),N(O122)&gt;'Ustawienia'!$B$30),"⚠ skok km  ","")&amp;IF(AND(ISNUMBER(P122),N(P122)&gt;'Ustawienia'!$B$32),"⚠ obciążenie  ","")&amp;IF(AND(ISNUMBER(I122),N(I122)&lt;0.7,B122&lt;TODAY()),"↓ realizacja &lt;70%  ","")&amp;IF(T122&gt;0,"? pytania  ",""))</f>
        <v/>
      </c>
      <c r="V122" s="89" t="n"/>
      <c r="W122" s="98" t="n"/>
    </row>
    <row r="123">
      <c r="A123" s="86" t="n">
        <v>47098</v>
      </c>
      <c r="B123" s="87">
        <f>A123+6</f>
        <v/>
      </c>
      <c r="C123" s="88">
        <f>WEEKNUM(A123,21)</f>
        <v/>
      </c>
      <c r="D123" s="89" t="n"/>
      <c r="E123" s="89" t="n"/>
      <c r="F123" s="90">
        <f>SUMIFS('Dziennik'!$M$4:$M$1200,'Dziennik'!$C$4:$C$1200,$A123)</f>
        <v/>
      </c>
      <c r="G123" s="90">
        <f>SUMIFS('Dziennik'!$I$4:$I$1200,'Dziennik'!$C$4:$C$1200,$A123)</f>
        <v/>
      </c>
      <c r="H123" s="90">
        <f>SUMIFS('Dziennik'!$P$4:$P$1200,'Dziennik'!$C$4:$C$1200,$A123)</f>
        <v/>
      </c>
      <c r="I123" s="91">
        <f>IF(F123&gt;0,H123/F123,"")</f>
        <v/>
      </c>
      <c r="J123" s="92">
        <f>COUNTIFS('Dziennik'!$C$4:$C$1200,$A123,'Dziennik'!$M$4:$M$1200,"&gt;0")</f>
        <v/>
      </c>
      <c r="K123" s="92">
        <f>COUNTIFS('Dziennik'!$C$4:$C$1200,$A123,'Dziennik'!$P$4:$P$1200,"&gt;0")</f>
        <v/>
      </c>
      <c r="L123" s="90">
        <f>_xlfn.MAXIFS('Dziennik'!$P$4:$P$1200,'Dziennik'!$C$4:$C$1200,$A123)</f>
        <v/>
      </c>
      <c r="M123" s="90">
        <f>SUMIFS('Dziennik'!$Q$4:$Q$1200,'Dziennik'!$C$4:$C$1200,$A123)*24</f>
        <v/>
      </c>
      <c r="N123" s="92">
        <f>SUMIFS('Dziennik'!$W$4:$W$1200,'Dziennik'!$C$4:$C$1200,$A123)</f>
        <v/>
      </c>
      <c r="O123" s="93">
        <f>IF(AND(H122&gt;0,H123&gt;0),H123/H122-1,"")</f>
        <v/>
      </c>
      <c r="P123" s="94">
        <f>IF(AND(N123&gt;0,AVERAGE(N120:N123)&gt;0,COUNTIF(N120:N123,"&gt;0")=4),N123/AVERAGE(N120:N123),"")</f>
        <v/>
      </c>
      <c r="Q123" s="92">
        <f>COUNTIFS('Zmiany planu'!$C$4:$C$1000,"&gt;="&amp;A123,'Zmiany planu'!$C$4:$C$1000,"&lt;="&amp;B123)</f>
        <v/>
      </c>
      <c r="R123" s="95">
        <f>IFERROR(AVERAGEIFS('Dziennik'!$Y$4:$Y$1200,'Dziennik'!$C$4:$C$1200,$A123),"")</f>
        <v/>
      </c>
      <c r="S123" s="96">
        <f>IF(COUNTIFS('Dziennik'!$C$4:$C$1200,$A123,'Dziennik'!$AB$4:$AB$1200,"&gt;=0")=0,"",_xlfn.MAXIFS('Dziennik'!$AB$4:$AB$1200,'Dziennik'!$C$4:$C$1200,$A123))</f>
        <v/>
      </c>
      <c r="T123" s="92">
        <f>COUNTIFS('Dziennik'!$C$4:$C$1200,$A123,'Dziennik'!$AI$4:$AI$1200,"&lt;&gt;",'Dziennik'!$AJ$4:$AJ$1200,"")</f>
        <v/>
      </c>
      <c r="U123" s="97">
        <f>IF(AND(H123=0,F123=0),"",IF(N(S123)&gt;='Ustawienia'!$B$31,"⚠ ból  ","")&amp;IF(AND(ISNUMBER(O123),N(O123)&gt;'Ustawienia'!$B$30),"⚠ skok km  ","")&amp;IF(AND(ISNUMBER(P123),N(P123)&gt;'Ustawienia'!$B$32),"⚠ obciążenie  ","")&amp;IF(AND(ISNUMBER(I123),N(I123)&lt;0.7,B123&lt;TODAY()),"↓ realizacja &lt;70%  ","")&amp;IF(T123&gt;0,"? pytania  ",""))</f>
        <v/>
      </c>
      <c r="V123" s="89" t="n"/>
      <c r="W123" s="98" t="n"/>
    </row>
    <row r="124">
      <c r="A124" s="86" t="n">
        <v>47105</v>
      </c>
      <c r="B124" s="87">
        <f>A124+6</f>
        <v/>
      </c>
      <c r="C124" s="88">
        <f>WEEKNUM(A124,21)</f>
        <v/>
      </c>
      <c r="D124" s="89" t="n"/>
      <c r="E124" s="89" t="n"/>
      <c r="F124" s="90">
        <f>SUMIFS('Dziennik'!$M$4:$M$1200,'Dziennik'!$C$4:$C$1200,$A124)</f>
        <v/>
      </c>
      <c r="G124" s="90">
        <f>SUMIFS('Dziennik'!$I$4:$I$1200,'Dziennik'!$C$4:$C$1200,$A124)</f>
        <v/>
      </c>
      <c r="H124" s="90">
        <f>SUMIFS('Dziennik'!$P$4:$P$1200,'Dziennik'!$C$4:$C$1200,$A124)</f>
        <v/>
      </c>
      <c r="I124" s="91">
        <f>IF(F124&gt;0,H124/F124,"")</f>
        <v/>
      </c>
      <c r="J124" s="92">
        <f>COUNTIFS('Dziennik'!$C$4:$C$1200,$A124,'Dziennik'!$M$4:$M$1200,"&gt;0")</f>
        <v/>
      </c>
      <c r="K124" s="92">
        <f>COUNTIFS('Dziennik'!$C$4:$C$1200,$A124,'Dziennik'!$P$4:$P$1200,"&gt;0")</f>
        <v/>
      </c>
      <c r="L124" s="90">
        <f>_xlfn.MAXIFS('Dziennik'!$P$4:$P$1200,'Dziennik'!$C$4:$C$1200,$A124)</f>
        <v/>
      </c>
      <c r="M124" s="90">
        <f>SUMIFS('Dziennik'!$Q$4:$Q$1200,'Dziennik'!$C$4:$C$1200,$A124)*24</f>
        <v/>
      </c>
      <c r="N124" s="92">
        <f>SUMIFS('Dziennik'!$W$4:$W$1200,'Dziennik'!$C$4:$C$1200,$A124)</f>
        <v/>
      </c>
      <c r="O124" s="93">
        <f>IF(AND(H123&gt;0,H124&gt;0),H124/H123-1,"")</f>
        <v/>
      </c>
      <c r="P124" s="94">
        <f>IF(AND(N124&gt;0,AVERAGE(N121:N124)&gt;0,COUNTIF(N121:N124,"&gt;0")=4),N124/AVERAGE(N121:N124),"")</f>
        <v/>
      </c>
      <c r="Q124" s="92">
        <f>COUNTIFS('Zmiany planu'!$C$4:$C$1000,"&gt;="&amp;A124,'Zmiany planu'!$C$4:$C$1000,"&lt;="&amp;B124)</f>
        <v/>
      </c>
      <c r="R124" s="95">
        <f>IFERROR(AVERAGEIFS('Dziennik'!$Y$4:$Y$1200,'Dziennik'!$C$4:$C$1200,$A124),"")</f>
        <v/>
      </c>
      <c r="S124" s="96">
        <f>IF(COUNTIFS('Dziennik'!$C$4:$C$1200,$A124,'Dziennik'!$AB$4:$AB$1200,"&gt;=0")=0,"",_xlfn.MAXIFS('Dziennik'!$AB$4:$AB$1200,'Dziennik'!$C$4:$C$1200,$A124))</f>
        <v/>
      </c>
      <c r="T124" s="92">
        <f>COUNTIFS('Dziennik'!$C$4:$C$1200,$A124,'Dziennik'!$AI$4:$AI$1200,"&lt;&gt;",'Dziennik'!$AJ$4:$AJ$1200,"")</f>
        <v/>
      </c>
      <c r="U124" s="97">
        <f>IF(AND(H124=0,F124=0),"",IF(N(S124)&gt;='Ustawienia'!$B$31,"⚠ ból  ","")&amp;IF(AND(ISNUMBER(O124),N(O124)&gt;'Ustawienia'!$B$30),"⚠ skok km  ","")&amp;IF(AND(ISNUMBER(P124),N(P124)&gt;'Ustawienia'!$B$32),"⚠ obciążenie  ","")&amp;IF(AND(ISNUMBER(I124),N(I124)&lt;0.7,B124&lt;TODAY()),"↓ realizacja &lt;70%  ","")&amp;IF(T124&gt;0,"? pytania  ",""))</f>
        <v/>
      </c>
      <c r="V124" s="89" t="n"/>
      <c r="W124" s="98" t="n"/>
    </row>
    <row r="125">
      <c r="A125" s="86" t="n">
        <v>47112</v>
      </c>
      <c r="B125" s="87">
        <f>A125+6</f>
        <v/>
      </c>
      <c r="C125" s="88">
        <f>WEEKNUM(A125,21)</f>
        <v/>
      </c>
      <c r="D125" s="89" t="n"/>
      <c r="E125" s="89" t="n"/>
      <c r="F125" s="90">
        <f>SUMIFS('Dziennik'!$M$4:$M$1200,'Dziennik'!$C$4:$C$1200,$A125)</f>
        <v/>
      </c>
      <c r="G125" s="90">
        <f>SUMIFS('Dziennik'!$I$4:$I$1200,'Dziennik'!$C$4:$C$1200,$A125)</f>
        <v/>
      </c>
      <c r="H125" s="90">
        <f>SUMIFS('Dziennik'!$P$4:$P$1200,'Dziennik'!$C$4:$C$1200,$A125)</f>
        <v/>
      </c>
      <c r="I125" s="91">
        <f>IF(F125&gt;0,H125/F125,"")</f>
        <v/>
      </c>
      <c r="J125" s="92">
        <f>COUNTIFS('Dziennik'!$C$4:$C$1200,$A125,'Dziennik'!$M$4:$M$1200,"&gt;0")</f>
        <v/>
      </c>
      <c r="K125" s="92">
        <f>COUNTIFS('Dziennik'!$C$4:$C$1200,$A125,'Dziennik'!$P$4:$P$1200,"&gt;0")</f>
        <v/>
      </c>
      <c r="L125" s="90">
        <f>_xlfn.MAXIFS('Dziennik'!$P$4:$P$1200,'Dziennik'!$C$4:$C$1200,$A125)</f>
        <v/>
      </c>
      <c r="M125" s="90">
        <f>SUMIFS('Dziennik'!$Q$4:$Q$1200,'Dziennik'!$C$4:$C$1200,$A125)*24</f>
        <v/>
      </c>
      <c r="N125" s="92">
        <f>SUMIFS('Dziennik'!$W$4:$W$1200,'Dziennik'!$C$4:$C$1200,$A125)</f>
        <v/>
      </c>
      <c r="O125" s="93">
        <f>IF(AND(H124&gt;0,H125&gt;0),H125/H124-1,"")</f>
        <v/>
      </c>
      <c r="P125" s="94">
        <f>IF(AND(N125&gt;0,AVERAGE(N122:N125)&gt;0,COUNTIF(N122:N125,"&gt;0")=4),N125/AVERAGE(N122:N125),"")</f>
        <v/>
      </c>
      <c r="Q125" s="92">
        <f>COUNTIFS('Zmiany planu'!$C$4:$C$1000,"&gt;="&amp;A125,'Zmiany planu'!$C$4:$C$1000,"&lt;="&amp;B125)</f>
        <v/>
      </c>
      <c r="R125" s="95">
        <f>IFERROR(AVERAGEIFS('Dziennik'!$Y$4:$Y$1200,'Dziennik'!$C$4:$C$1200,$A125),"")</f>
        <v/>
      </c>
      <c r="S125" s="96">
        <f>IF(COUNTIFS('Dziennik'!$C$4:$C$1200,$A125,'Dziennik'!$AB$4:$AB$1200,"&gt;=0")=0,"",_xlfn.MAXIFS('Dziennik'!$AB$4:$AB$1200,'Dziennik'!$C$4:$C$1200,$A125))</f>
        <v/>
      </c>
      <c r="T125" s="92">
        <f>COUNTIFS('Dziennik'!$C$4:$C$1200,$A125,'Dziennik'!$AI$4:$AI$1200,"&lt;&gt;",'Dziennik'!$AJ$4:$AJ$1200,"")</f>
        <v/>
      </c>
      <c r="U125" s="97">
        <f>IF(AND(H125=0,F125=0),"",IF(N(S125)&gt;='Ustawienia'!$B$31,"⚠ ból  ","")&amp;IF(AND(ISNUMBER(O125),N(O125)&gt;'Ustawienia'!$B$30),"⚠ skok km  ","")&amp;IF(AND(ISNUMBER(P125),N(P125)&gt;'Ustawienia'!$B$32),"⚠ obciążenie  ","")&amp;IF(AND(ISNUMBER(I125),N(I125)&lt;0.7,B125&lt;TODAY()),"↓ realizacja &lt;70%  ","")&amp;IF(T125&gt;0,"? pytania  ",""))</f>
        <v/>
      </c>
      <c r="V125" s="89" t="n"/>
      <c r="W125" s="98" t="n"/>
    </row>
  </sheetData>
  <conditionalFormatting sqref="I4:I125">
    <cfRule type="colorScale" priority="1">
      <colorScale>
        <cfvo type="num" val="0.5"/>
        <cfvo type="num" val="0.85"/>
        <cfvo type="num" val="1"/>
        <color rgb="00F8696B"/>
        <color rgb="00FFEB84"/>
        <color rgb="0063BE7B"/>
      </colorScale>
    </cfRule>
  </conditionalFormatting>
  <conditionalFormatting sqref="A4:C125">
    <cfRule type="expression" priority="2" dxfId="0">
      <formula>AND(TODAY()&gt;=$A4,TODAY()&lt;=$B4)</formula>
    </cfRule>
  </conditionalFormatting>
  <conditionalFormatting sqref="Q4:Q125">
    <cfRule type="cellIs" priority="3" operator="greaterThan" dxfId="14">
      <formula>0</formula>
    </cfRule>
  </conditionalFormatting>
  <conditionalFormatting sqref="U4:U125">
    <cfRule type="expression" priority="4" dxfId="15">
      <formula>$U4&lt;&gt;""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32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5" customWidth="1" min="2" max="2"/>
    <col width="8" customWidth="1" min="3" max="3"/>
    <col width="8" customWidth="1" min="4" max="4"/>
    <col width="8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8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36" customWidth="1" min="17" max="17"/>
    <col width="36" customWidth="1" min="18" max="18"/>
  </cols>
  <sheetData>
    <row r="1">
      <c r="A1" s="15" t="inlineStr">
        <is>
          <t>Miesiące</t>
        </is>
      </c>
    </row>
    <row r="2">
      <c r="A2" s="16" t="inlineStr">
        <is>
          <t>Podsumowanie miesiąc po miesiącu. Na koniec miesiąca trener i biegacz wpisują wnioski. W Dzienniku możesz zwinąć zakończone miesiące (przycisk – obok wiersza miesiąca).</t>
        </is>
      </c>
    </row>
    <row r="3" ht="44" customHeight="1">
      <c r="A3" s="85" t="inlineStr">
        <is>
          <t>Miesiąc</t>
        </is>
      </c>
      <c r="B3" s="85" t="inlineStr">
        <is>
          <t>Nazwa</t>
        </is>
      </c>
      <c r="C3" s="85" t="inlineStr">
        <is>
          <t>Plan km (akt.)</t>
        </is>
      </c>
      <c r="D3" s="85" t="inlineStr">
        <is>
          <t>Plan km (pierw.)</t>
        </is>
      </c>
      <c r="E3" s="85" t="inlineStr">
        <is>
          <t>Wyk. km</t>
        </is>
      </c>
      <c r="F3" s="85" t="inlineStr">
        <is>
          <t>% planu</t>
        </is>
      </c>
      <c r="G3" s="85" t="inlineStr">
        <is>
          <t>Treningi plan</t>
        </is>
      </c>
      <c r="H3" s="85" t="inlineStr">
        <is>
          <t>Treningi wyk.</t>
        </is>
      </c>
      <c r="I3" s="85" t="inlineStr">
        <is>
          <t>Najdł. bieg km</t>
        </is>
      </c>
      <c r="J3" s="85" t="inlineStr">
        <is>
          <t>Czas biegu h</t>
        </is>
      </c>
      <c r="K3" s="85" t="inlineStr">
        <is>
          <t>Obciąż. sRPE</t>
        </is>
      </c>
      <c r="L3" s="85" t="inlineStr">
        <is>
          <t>Zmiany planu</t>
        </is>
      </c>
      <c r="M3" s="85" t="inlineStr">
        <is>
          <t>Pominięte</t>
        </is>
      </c>
      <c r="N3" s="85" t="inlineStr">
        <is>
          <t>Dni z bólem ≥4</t>
        </is>
      </c>
      <c r="O3" s="85" t="inlineStr">
        <is>
          <t>Śr. samop. po</t>
        </is>
      </c>
      <c r="P3" s="85" t="inlineStr">
        <is>
          <t>Śr. waga</t>
        </is>
      </c>
      <c r="Q3" s="85" t="inlineStr">
        <is>
          <t>Podsumowanie trenera</t>
        </is>
      </c>
      <c r="R3" s="85" t="inlineStr">
        <is>
          <t>Wnioski biegacza</t>
        </is>
      </c>
    </row>
    <row r="4" ht="30" customHeight="1">
      <c r="A4" s="99" t="inlineStr">
        <is>
          <t>2026-08</t>
        </is>
      </c>
      <c r="B4" s="99" t="inlineStr">
        <is>
          <t>Sierpień 2026</t>
        </is>
      </c>
      <c r="C4" s="90">
        <f>SUMIFS('Dziennik'!$M$4:$M$1200,'Dziennik'!$D$4:$D$1200,$A4)</f>
        <v/>
      </c>
      <c r="D4" s="90">
        <f>SUMIFS('Dziennik'!$I$4:$I$1200,'Dziennik'!$D$4:$D$1200,$A4)</f>
        <v/>
      </c>
      <c r="E4" s="90">
        <f>SUMIFS('Dziennik'!$P$4:$P$1200,'Dziennik'!$D$4:$D$1200,$A4)</f>
        <v/>
      </c>
      <c r="F4" s="91">
        <f>IF(C4&gt;0,E4/C4,"")</f>
        <v/>
      </c>
      <c r="G4" s="92">
        <f>COUNTIFS('Dziennik'!$D$4:$D$1200,$A4,'Dziennik'!$M$4:$M$1200,"&gt;0")</f>
        <v/>
      </c>
      <c r="H4" s="92">
        <f>COUNTIFS('Dziennik'!$D$4:$D$1200,$A4,'Dziennik'!$P$4:$P$1200,"&gt;0")</f>
        <v/>
      </c>
      <c r="I4" s="90">
        <f>_xlfn.MAXIFS('Dziennik'!$P$4:$P$1200,'Dziennik'!$D$4:$D$1200,$A4)</f>
        <v/>
      </c>
      <c r="J4" s="90">
        <f>SUMIFS('Dziennik'!$Q$4:$Q$1200,'Dziennik'!$D$4:$D$1200,$A4)*24</f>
        <v/>
      </c>
      <c r="K4" s="92">
        <f>SUMIFS('Dziennik'!$W$4:$W$1200,'Dziennik'!$D$4:$D$1200,$A4)</f>
        <v/>
      </c>
      <c r="L4" s="92">
        <f>COUNTIFS('Zmiany planu'!$M$4:$M$1000,$A4)</f>
        <v/>
      </c>
      <c r="M4" s="92">
        <f>COUNTIFS('Dziennik'!$D$4:$D$1200,$A4,'Dziennik'!$N$4:$N$1200,"Pominięty")+COUNTIFS('Dziennik'!$D$4:$D$1200,$A4,'Dziennik'!$N$4:$N$1200,"Choroba/uraz")</f>
        <v/>
      </c>
      <c r="N4" s="92">
        <f>COUNTIFS('Dziennik'!$D$4:$D$1200,$A4,'Dziennik'!$AB$4:$AB$1200,"&gt;=4")</f>
        <v/>
      </c>
      <c r="O4" s="95">
        <f>IFERROR(AVERAGEIFS('Dziennik'!$Y$4:$Y$1200,'Dziennik'!$D$4:$D$1200,$A4),"")</f>
        <v/>
      </c>
      <c r="P4" s="95">
        <f>IFERROR(AVERAGEIFS('Dziennik'!$AD$4:$AD$1200,'Dziennik'!$D$4:$D$1200,$A4),"")</f>
        <v/>
      </c>
      <c r="Q4" s="89" t="n"/>
      <c r="R4" s="98" t="n"/>
    </row>
    <row r="5" ht="30" customHeight="1">
      <c r="A5" s="99" t="inlineStr">
        <is>
          <t>2026-09</t>
        </is>
      </c>
      <c r="B5" s="99" t="inlineStr">
        <is>
          <t>Wrzesień 2026</t>
        </is>
      </c>
      <c r="C5" s="90">
        <f>SUMIFS('Dziennik'!$M$4:$M$1200,'Dziennik'!$D$4:$D$1200,$A5)</f>
        <v/>
      </c>
      <c r="D5" s="90">
        <f>SUMIFS('Dziennik'!$I$4:$I$1200,'Dziennik'!$D$4:$D$1200,$A5)</f>
        <v/>
      </c>
      <c r="E5" s="90">
        <f>SUMIFS('Dziennik'!$P$4:$P$1200,'Dziennik'!$D$4:$D$1200,$A5)</f>
        <v/>
      </c>
      <c r="F5" s="91">
        <f>IF(C5&gt;0,E5/C5,"")</f>
        <v/>
      </c>
      <c r="G5" s="92">
        <f>COUNTIFS('Dziennik'!$D$4:$D$1200,$A5,'Dziennik'!$M$4:$M$1200,"&gt;0")</f>
        <v/>
      </c>
      <c r="H5" s="92">
        <f>COUNTIFS('Dziennik'!$D$4:$D$1200,$A5,'Dziennik'!$P$4:$P$1200,"&gt;0")</f>
        <v/>
      </c>
      <c r="I5" s="90">
        <f>_xlfn.MAXIFS('Dziennik'!$P$4:$P$1200,'Dziennik'!$D$4:$D$1200,$A5)</f>
        <v/>
      </c>
      <c r="J5" s="90">
        <f>SUMIFS('Dziennik'!$Q$4:$Q$1200,'Dziennik'!$D$4:$D$1200,$A5)*24</f>
        <v/>
      </c>
      <c r="K5" s="92">
        <f>SUMIFS('Dziennik'!$W$4:$W$1200,'Dziennik'!$D$4:$D$1200,$A5)</f>
        <v/>
      </c>
      <c r="L5" s="92">
        <f>COUNTIFS('Zmiany planu'!$M$4:$M$1000,$A5)</f>
        <v/>
      </c>
      <c r="M5" s="92">
        <f>COUNTIFS('Dziennik'!$D$4:$D$1200,$A5,'Dziennik'!$N$4:$N$1200,"Pominięty")+COUNTIFS('Dziennik'!$D$4:$D$1200,$A5,'Dziennik'!$N$4:$N$1200,"Choroba/uraz")</f>
        <v/>
      </c>
      <c r="N5" s="92">
        <f>COUNTIFS('Dziennik'!$D$4:$D$1200,$A5,'Dziennik'!$AB$4:$AB$1200,"&gt;=4")</f>
        <v/>
      </c>
      <c r="O5" s="95">
        <f>IFERROR(AVERAGEIFS('Dziennik'!$Y$4:$Y$1200,'Dziennik'!$D$4:$D$1200,$A5),"")</f>
        <v/>
      </c>
      <c r="P5" s="95">
        <f>IFERROR(AVERAGEIFS('Dziennik'!$AD$4:$AD$1200,'Dziennik'!$D$4:$D$1200,$A5),"")</f>
        <v/>
      </c>
      <c r="Q5" s="89" t="n"/>
      <c r="R5" s="98" t="n"/>
    </row>
    <row r="6" ht="30" customHeight="1">
      <c r="A6" s="99" t="inlineStr">
        <is>
          <t>2026-10</t>
        </is>
      </c>
      <c r="B6" s="99" t="inlineStr">
        <is>
          <t>Październik 2026</t>
        </is>
      </c>
      <c r="C6" s="90">
        <f>SUMIFS('Dziennik'!$M$4:$M$1200,'Dziennik'!$D$4:$D$1200,$A6)</f>
        <v/>
      </c>
      <c r="D6" s="90">
        <f>SUMIFS('Dziennik'!$I$4:$I$1200,'Dziennik'!$D$4:$D$1200,$A6)</f>
        <v/>
      </c>
      <c r="E6" s="90">
        <f>SUMIFS('Dziennik'!$P$4:$P$1200,'Dziennik'!$D$4:$D$1200,$A6)</f>
        <v/>
      </c>
      <c r="F6" s="91">
        <f>IF(C6&gt;0,E6/C6,"")</f>
        <v/>
      </c>
      <c r="G6" s="92">
        <f>COUNTIFS('Dziennik'!$D$4:$D$1200,$A6,'Dziennik'!$M$4:$M$1200,"&gt;0")</f>
        <v/>
      </c>
      <c r="H6" s="92">
        <f>COUNTIFS('Dziennik'!$D$4:$D$1200,$A6,'Dziennik'!$P$4:$P$1200,"&gt;0")</f>
        <v/>
      </c>
      <c r="I6" s="90">
        <f>_xlfn.MAXIFS('Dziennik'!$P$4:$P$1200,'Dziennik'!$D$4:$D$1200,$A6)</f>
        <v/>
      </c>
      <c r="J6" s="90">
        <f>SUMIFS('Dziennik'!$Q$4:$Q$1200,'Dziennik'!$D$4:$D$1200,$A6)*24</f>
        <v/>
      </c>
      <c r="K6" s="92">
        <f>SUMIFS('Dziennik'!$W$4:$W$1200,'Dziennik'!$D$4:$D$1200,$A6)</f>
        <v/>
      </c>
      <c r="L6" s="92">
        <f>COUNTIFS('Zmiany planu'!$M$4:$M$1000,$A6)</f>
        <v/>
      </c>
      <c r="M6" s="92">
        <f>COUNTIFS('Dziennik'!$D$4:$D$1200,$A6,'Dziennik'!$N$4:$N$1200,"Pominięty")+COUNTIFS('Dziennik'!$D$4:$D$1200,$A6,'Dziennik'!$N$4:$N$1200,"Choroba/uraz")</f>
        <v/>
      </c>
      <c r="N6" s="92">
        <f>COUNTIFS('Dziennik'!$D$4:$D$1200,$A6,'Dziennik'!$AB$4:$AB$1200,"&gt;=4")</f>
        <v/>
      </c>
      <c r="O6" s="95">
        <f>IFERROR(AVERAGEIFS('Dziennik'!$Y$4:$Y$1200,'Dziennik'!$D$4:$D$1200,$A6),"")</f>
        <v/>
      </c>
      <c r="P6" s="95">
        <f>IFERROR(AVERAGEIFS('Dziennik'!$AD$4:$AD$1200,'Dziennik'!$D$4:$D$1200,$A6),"")</f>
        <v/>
      </c>
      <c r="Q6" s="89" t="n"/>
      <c r="R6" s="98" t="n"/>
    </row>
    <row r="7" ht="30" customHeight="1">
      <c r="A7" s="99" t="inlineStr">
        <is>
          <t>2026-11</t>
        </is>
      </c>
      <c r="B7" s="99" t="inlineStr">
        <is>
          <t>Listopad 2026</t>
        </is>
      </c>
      <c r="C7" s="90">
        <f>SUMIFS('Dziennik'!$M$4:$M$1200,'Dziennik'!$D$4:$D$1200,$A7)</f>
        <v/>
      </c>
      <c r="D7" s="90">
        <f>SUMIFS('Dziennik'!$I$4:$I$1200,'Dziennik'!$D$4:$D$1200,$A7)</f>
        <v/>
      </c>
      <c r="E7" s="90">
        <f>SUMIFS('Dziennik'!$P$4:$P$1200,'Dziennik'!$D$4:$D$1200,$A7)</f>
        <v/>
      </c>
      <c r="F7" s="91">
        <f>IF(C7&gt;0,E7/C7,"")</f>
        <v/>
      </c>
      <c r="G7" s="92">
        <f>COUNTIFS('Dziennik'!$D$4:$D$1200,$A7,'Dziennik'!$M$4:$M$1200,"&gt;0")</f>
        <v/>
      </c>
      <c r="H7" s="92">
        <f>COUNTIFS('Dziennik'!$D$4:$D$1200,$A7,'Dziennik'!$P$4:$P$1200,"&gt;0")</f>
        <v/>
      </c>
      <c r="I7" s="90">
        <f>_xlfn.MAXIFS('Dziennik'!$P$4:$P$1200,'Dziennik'!$D$4:$D$1200,$A7)</f>
        <v/>
      </c>
      <c r="J7" s="90">
        <f>SUMIFS('Dziennik'!$Q$4:$Q$1200,'Dziennik'!$D$4:$D$1200,$A7)*24</f>
        <v/>
      </c>
      <c r="K7" s="92">
        <f>SUMIFS('Dziennik'!$W$4:$W$1200,'Dziennik'!$D$4:$D$1200,$A7)</f>
        <v/>
      </c>
      <c r="L7" s="92">
        <f>COUNTIFS('Zmiany planu'!$M$4:$M$1000,$A7)</f>
        <v/>
      </c>
      <c r="M7" s="92">
        <f>COUNTIFS('Dziennik'!$D$4:$D$1200,$A7,'Dziennik'!$N$4:$N$1200,"Pominięty")+COUNTIFS('Dziennik'!$D$4:$D$1200,$A7,'Dziennik'!$N$4:$N$1200,"Choroba/uraz")</f>
        <v/>
      </c>
      <c r="N7" s="92">
        <f>COUNTIFS('Dziennik'!$D$4:$D$1200,$A7,'Dziennik'!$AB$4:$AB$1200,"&gt;=4")</f>
        <v/>
      </c>
      <c r="O7" s="95">
        <f>IFERROR(AVERAGEIFS('Dziennik'!$Y$4:$Y$1200,'Dziennik'!$D$4:$D$1200,$A7),"")</f>
        <v/>
      </c>
      <c r="P7" s="95">
        <f>IFERROR(AVERAGEIFS('Dziennik'!$AD$4:$AD$1200,'Dziennik'!$D$4:$D$1200,$A7),"")</f>
        <v/>
      </c>
      <c r="Q7" s="89" t="n"/>
      <c r="R7" s="98" t="n"/>
    </row>
    <row r="8" ht="30" customHeight="1">
      <c r="A8" s="99" t="inlineStr">
        <is>
          <t>2026-12</t>
        </is>
      </c>
      <c r="B8" s="99" t="inlineStr">
        <is>
          <t>Grudzień 2026</t>
        </is>
      </c>
      <c r="C8" s="90">
        <f>SUMIFS('Dziennik'!$M$4:$M$1200,'Dziennik'!$D$4:$D$1200,$A8)</f>
        <v/>
      </c>
      <c r="D8" s="90">
        <f>SUMIFS('Dziennik'!$I$4:$I$1200,'Dziennik'!$D$4:$D$1200,$A8)</f>
        <v/>
      </c>
      <c r="E8" s="90">
        <f>SUMIFS('Dziennik'!$P$4:$P$1200,'Dziennik'!$D$4:$D$1200,$A8)</f>
        <v/>
      </c>
      <c r="F8" s="91">
        <f>IF(C8&gt;0,E8/C8,"")</f>
        <v/>
      </c>
      <c r="G8" s="92">
        <f>COUNTIFS('Dziennik'!$D$4:$D$1200,$A8,'Dziennik'!$M$4:$M$1200,"&gt;0")</f>
        <v/>
      </c>
      <c r="H8" s="92">
        <f>COUNTIFS('Dziennik'!$D$4:$D$1200,$A8,'Dziennik'!$P$4:$P$1200,"&gt;0")</f>
        <v/>
      </c>
      <c r="I8" s="90">
        <f>_xlfn.MAXIFS('Dziennik'!$P$4:$P$1200,'Dziennik'!$D$4:$D$1200,$A8)</f>
        <v/>
      </c>
      <c r="J8" s="90">
        <f>SUMIFS('Dziennik'!$Q$4:$Q$1200,'Dziennik'!$D$4:$D$1200,$A8)*24</f>
        <v/>
      </c>
      <c r="K8" s="92">
        <f>SUMIFS('Dziennik'!$W$4:$W$1200,'Dziennik'!$D$4:$D$1200,$A8)</f>
        <v/>
      </c>
      <c r="L8" s="92">
        <f>COUNTIFS('Zmiany planu'!$M$4:$M$1000,$A8)</f>
        <v/>
      </c>
      <c r="M8" s="92">
        <f>COUNTIFS('Dziennik'!$D$4:$D$1200,$A8,'Dziennik'!$N$4:$N$1200,"Pominięty")+COUNTIFS('Dziennik'!$D$4:$D$1200,$A8,'Dziennik'!$N$4:$N$1200,"Choroba/uraz")</f>
        <v/>
      </c>
      <c r="N8" s="92">
        <f>COUNTIFS('Dziennik'!$D$4:$D$1200,$A8,'Dziennik'!$AB$4:$AB$1200,"&gt;=4")</f>
        <v/>
      </c>
      <c r="O8" s="95">
        <f>IFERROR(AVERAGEIFS('Dziennik'!$Y$4:$Y$1200,'Dziennik'!$D$4:$D$1200,$A8),"")</f>
        <v/>
      </c>
      <c r="P8" s="95">
        <f>IFERROR(AVERAGEIFS('Dziennik'!$AD$4:$AD$1200,'Dziennik'!$D$4:$D$1200,$A8),"")</f>
        <v/>
      </c>
      <c r="Q8" s="89" t="n"/>
      <c r="R8" s="98" t="n"/>
    </row>
    <row r="9" ht="30" customHeight="1">
      <c r="A9" s="99" t="inlineStr">
        <is>
          <t>2027-01</t>
        </is>
      </c>
      <c r="B9" s="99" t="inlineStr">
        <is>
          <t>Styczeń 2027</t>
        </is>
      </c>
      <c r="C9" s="90">
        <f>SUMIFS('Dziennik'!$M$4:$M$1200,'Dziennik'!$D$4:$D$1200,$A9)</f>
        <v/>
      </c>
      <c r="D9" s="90">
        <f>SUMIFS('Dziennik'!$I$4:$I$1200,'Dziennik'!$D$4:$D$1200,$A9)</f>
        <v/>
      </c>
      <c r="E9" s="90">
        <f>SUMIFS('Dziennik'!$P$4:$P$1200,'Dziennik'!$D$4:$D$1200,$A9)</f>
        <v/>
      </c>
      <c r="F9" s="91">
        <f>IF(C9&gt;0,E9/C9,"")</f>
        <v/>
      </c>
      <c r="G9" s="92">
        <f>COUNTIFS('Dziennik'!$D$4:$D$1200,$A9,'Dziennik'!$M$4:$M$1200,"&gt;0")</f>
        <v/>
      </c>
      <c r="H9" s="92">
        <f>COUNTIFS('Dziennik'!$D$4:$D$1200,$A9,'Dziennik'!$P$4:$P$1200,"&gt;0")</f>
        <v/>
      </c>
      <c r="I9" s="90">
        <f>_xlfn.MAXIFS('Dziennik'!$P$4:$P$1200,'Dziennik'!$D$4:$D$1200,$A9)</f>
        <v/>
      </c>
      <c r="J9" s="90">
        <f>SUMIFS('Dziennik'!$Q$4:$Q$1200,'Dziennik'!$D$4:$D$1200,$A9)*24</f>
        <v/>
      </c>
      <c r="K9" s="92">
        <f>SUMIFS('Dziennik'!$W$4:$W$1200,'Dziennik'!$D$4:$D$1200,$A9)</f>
        <v/>
      </c>
      <c r="L9" s="92">
        <f>COUNTIFS('Zmiany planu'!$M$4:$M$1000,$A9)</f>
        <v/>
      </c>
      <c r="M9" s="92">
        <f>COUNTIFS('Dziennik'!$D$4:$D$1200,$A9,'Dziennik'!$N$4:$N$1200,"Pominięty")+COUNTIFS('Dziennik'!$D$4:$D$1200,$A9,'Dziennik'!$N$4:$N$1200,"Choroba/uraz")</f>
        <v/>
      </c>
      <c r="N9" s="92">
        <f>COUNTIFS('Dziennik'!$D$4:$D$1200,$A9,'Dziennik'!$AB$4:$AB$1200,"&gt;=4")</f>
        <v/>
      </c>
      <c r="O9" s="95">
        <f>IFERROR(AVERAGEIFS('Dziennik'!$Y$4:$Y$1200,'Dziennik'!$D$4:$D$1200,$A9),"")</f>
        <v/>
      </c>
      <c r="P9" s="95">
        <f>IFERROR(AVERAGEIFS('Dziennik'!$AD$4:$AD$1200,'Dziennik'!$D$4:$D$1200,$A9),"")</f>
        <v/>
      </c>
      <c r="Q9" s="89" t="n"/>
      <c r="R9" s="98" t="n"/>
    </row>
    <row r="10" ht="30" customHeight="1">
      <c r="A10" s="99" t="inlineStr">
        <is>
          <t>2027-02</t>
        </is>
      </c>
      <c r="B10" s="99" t="inlineStr">
        <is>
          <t>Luty 2027</t>
        </is>
      </c>
      <c r="C10" s="90">
        <f>SUMIFS('Dziennik'!$M$4:$M$1200,'Dziennik'!$D$4:$D$1200,$A10)</f>
        <v/>
      </c>
      <c r="D10" s="90">
        <f>SUMIFS('Dziennik'!$I$4:$I$1200,'Dziennik'!$D$4:$D$1200,$A10)</f>
        <v/>
      </c>
      <c r="E10" s="90">
        <f>SUMIFS('Dziennik'!$P$4:$P$1200,'Dziennik'!$D$4:$D$1200,$A10)</f>
        <v/>
      </c>
      <c r="F10" s="91">
        <f>IF(C10&gt;0,E10/C10,"")</f>
        <v/>
      </c>
      <c r="G10" s="92">
        <f>COUNTIFS('Dziennik'!$D$4:$D$1200,$A10,'Dziennik'!$M$4:$M$1200,"&gt;0")</f>
        <v/>
      </c>
      <c r="H10" s="92">
        <f>COUNTIFS('Dziennik'!$D$4:$D$1200,$A10,'Dziennik'!$P$4:$P$1200,"&gt;0")</f>
        <v/>
      </c>
      <c r="I10" s="90">
        <f>_xlfn.MAXIFS('Dziennik'!$P$4:$P$1200,'Dziennik'!$D$4:$D$1200,$A10)</f>
        <v/>
      </c>
      <c r="J10" s="90">
        <f>SUMIFS('Dziennik'!$Q$4:$Q$1200,'Dziennik'!$D$4:$D$1200,$A10)*24</f>
        <v/>
      </c>
      <c r="K10" s="92">
        <f>SUMIFS('Dziennik'!$W$4:$W$1200,'Dziennik'!$D$4:$D$1200,$A10)</f>
        <v/>
      </c>
      <c r="L10" s="92">
        <f>COUNTIFS('Zmiany planu'!$M$4:$M$1000,$A10)</f>
        <v/>
      </c>
      <c r="M10" s="92">
        <f>COUNTIFS('Dziennik'!$D$4:$D$1200,$A10,'Dziennik'!$N$4:$N$1200,"Pominięty")+COUNTIFS('Dziennik'!$D$4:$D$1200,$A10,'Dziennik'!$N$4:$N$1200,"Choroba/uraz")</f>
        <v/>
      </c>
      <c r="N10" s="92">
        <f>COUNTIFS('Dziennik'!$D$4:$D$1200,$A10,'Dziennik'!$AB$4:$AB$1200,"&gt;=4")</f>
        <v/>
      </c>
      <c r="O10" s="95">
        <f>IFERROR(AVERAGEIFS('Dziennik'!$Y$4:$Y$1200,'Dziennik'!$D$4:$D$1200,$A10),"")</f>
        <v/>
      </c>
      <c r="P10" s="95">
        <f>IFERROR(AVERAGEIFS('Dziennik'!$AD$4:$AD$1200,'Dziennik'!$D$4:$D$1200,$A10),"")</f>
        <v/>
      </c>
      <c r="Q10" s="89" t="n"/>
      <c r="R10" s="98" t="n"/>
    </row>
    <row r="11" ht="30" customHeight="1">
      <c r="A11" s="99" t="inlineStr">
        <is>
          <t>2027-03</t>
        </is>
      </c>
      <c r="B11" s="99" t="inlineStr">
        <is>
          <t>Marzec 2027</t>
        </is>
      </c>
      <c r="C11" s="90">
        <f>SUMIFS('Dziennik'!$M$4:$M$1200,'Dziennik'!$D$4:$D$1200,$A11)</f>
        <v/>
      </c>
      <c r="D11" s="90">
        <f>SUMIFS('Dziennik'!$I$4:$I$1200,'Dziennik'!$D$4:$D$1200,$A11)</f>
        <v/>
      </c>
      <c r="E11" s="90">
        <f>SUMIFS('Dziennik'!$P$4:$P$1200,'Dziennik'!$D$4:$D$1200,$A11)</f>
        <v/>
      </c>
      <c r="F11" s="91">
        <f>IF(C11&gt;0,E11/C11,"")</f>
        <v/>
      </c>
      <c r="G11" s="92">
        <f>COUNTIFS('Dziennik'!$D$4:$D$1200,$A11,'Dziennik'!$M$4:$M$1200,"&gt;0")</f>
        <v/>
      </c>
      <c r="H11" s="92">
        <f>COUNTIFS('Dziennik'!$D$4:$D$1200,$A11,'Dziennik'!$P$4:$P$1200,"&gt;0")</f>
        <v/>
      </c>
      <c r="I11" s="90">
        <f>_xlfn.MAXIFS('Dziennik'!$P$4:$P$1200,'Dziennik'!$D$4:$D$1200,$A11)</f>
        <v/>
      </c>
      <c r="J11" s="90">
        <f>SUMIFS('Dziennik'!$Q$4:$Q$1200,'Dziennik'!$D$4:$D$1200,$A11)*24</f>
        <v/>
      </c>
      <c r="K11" s="92">
        <f>SUMIFS('Dziennik'!$W$4:$W$1200,'Dziennik'!$D$4:$D$1200,$A11)</f>
        <v/>
      </c>
      <c r="L11" s="92">
        <f>COUNTIFS('Zmiany planu'!$M$4:$M$1000,$A11)</f>
        <v/>
      </c>
      <c r="M11" s="92">
        <f>COUNTIFS('Dziennik'!$D$4:$D$1200,$A11,'Dziennik'!$N$4:$N$1200,"Pominięty")+COUNTIFS('Dziennik'!$D$4:$D$1200,$A11,'Dziennik'!$N$4:$N$1200,"Choroba/uraz")</f>
        <v/>
      </c>
      <c r="N11" s="92">
        <f>COUNTIFS('Dziennik'!$D$4:$D$1200,$A11,'Dziennik'!$AB$4:$AB$1200,"&gt;=4")</f>
        <v/>
      </c>
      <c r="O11" s="95">
        <f>IFERROR(AVERAGEIFS('Dziennik'!$Y$4:$Y$1200,'Dziennik'!$D$4:$D$1200,$A11),"")</f>
        <v/>
      </c>
      <c r="P11" s="95">
        <f>IFERROR(AVERAGEIFS('Dziennik'!$AD$4:$AD$1200,'Dziennik'!$D$4:$D$1200,$A11),"")</f>
        <v/>
      </c>
      <c r="Q11" s="89" t="n"/>
      <c r="R11" s="98" t="n"/>
    </row>
    <row r="12" ht="30" customHeight="1">
      <c r="A12" s="99" t="inlineStr">
        <is>
          <t>2027-04</t>
        </is>
      </c>
      <c r="B12" s="99" t="inlineStr">
        <is>
          <t>Kwiecień 2027</t>
        </is>
      </c>
      <c r="C12" s="90">
        <f>SUMIFS('Dziennik'!$M$4:$M$1200,'Dziennik'!$D$4:$D$1200,$A12)</f>
        <v/>
      </c>
      <c r="D12" s="90">
        <f>SUMIFS('Dziennik'!$I$4:$I$1200,'Dziennik'!$D$4:$D$1200,$A12)</f>
        <v/>
      </c>
      <c r="E12" s="90">
        <f>SUMIFS('Dziennik'!$P$4:$P$1200,'Dziennik'!$D$4:$D$1200,$A12)</f>
        <v/>
      </c>
      <c r="F12" s="91">
        <f>IF(C12&gt;0,E12/C12,"")</f>
        <v/>
      </c>
      <c r="G12" s="92">
        <f>COUNTIFS('Dziennik'!$D$4:$D$1200,$A12,'Dziennik'!$M$4:$M$1200,"&gt;0")</f>
        <v/>
      </c>
      <c r="H12" s="92">
        <f>COUNTIFS('Dziennik'!$D$4:$D$1200,$A12,'Dziennik'!$P$4:$P$1200,"&gt;0")</f>
        <v/>
      </c>
      <c r="I12" s="90">
        <f>_xlfn.MAXIFS('Dziennik'!$P$4:$P$1200,'Dziennik'!$D$4:$D$1200,$A12)</f>
        <v/>
      </c>
      <c r="J12" s="90">
        <f>SUMIFS('Dziennik'!$Q$4:$Q$1200,'Dziennik'!$D$4:$D$1200,$A12)*24</f>
        <v/>
      </c>
      <c r="K12" s="92">
        <f>SUMIFS('Dziennik'!$W$4:$W$1200,'Dziennik'!$D$4:$D$1200,$A12)</f>
        <v/>
      </c>
      <c r="L12" s="92">
        <f>COUNTIFS('Zmiany planu'!$M$4:$M$1000,$A12)</f>
        <v/>
      </c>
      <c r="M12" s="92">
        <f>COUNTIFS('Dziennik'!$D$4:$D$1200,$A12,'Dziennik'!$N$4:$N$1200,"Pominięty")+COUNTIFS('Dziennik'!$D$4:$D$1200,$A12,'Dziennik'!$N$4:$N$1200,"Choroba/uraz")</f>
        <v/>
      </c>
      <c r="N12" s="92">
        <f>COUNTIFS('Dziennik'!$D$4:$D$1200,$A12,'Dziennik'!$AB$4:$AB$1200,"&gt;=4")</f>
        <v/>
      </c>
      <c r="O12" s="95">
        <f>IFERROR(AVERAGEIFS('Dziennik'!$Y$4:$Y$1200,'Dziennik'!$D$4:$D$1200,$A12),"")</f>
        <v/>
      </c>
      <c r="P12" s="95">
        <f>IFERROR(AVERAGEIFS('Dziennik'!$AD$4:$AD$1200,'Dziennik'!$D$4:$D$1200,$A12),"")</f>
        <v/>
      </c>
      <c r="Q12" s="89" t="n"/>
      <c r="R12" s="98" t="n"/>
    </row>
    <row r="13" ht="30" customHeight="1">
      <c r="A13" s="99" t="inlineStr">
        <is>
          <t>2027-05</t>
        </is>
      </c>
      <c r="B13" s="99" t="inlineStr">
        <is>
          <t>Maj 2027</t>
        </is>
      </c>
      <c r="C13" s="90">
        <f>SUMIFS('Dziennik'!$M$4:$M$1200,'Dziennik'!$D$4:$D$1200,$A13)</f>
        <v/>
      </c>
      <c r="D13" s="90">
        <f>SUMIFS('Dziennik'!$I$4:$I$1200,'Dziennik'!$D$4:$D$1200,$A13)</f>
        <v/>
      </c>
      <c r="E13" s="90">
        <f>SUMIFS('Dziennik'!$P$4:$P$1200,'Dziennik'!$D$4:$D$1200,$A13)</f>
        <v/>
      </c>
      <c r="F13" s="91">
        <f>IF(C13&gt;0,E13/C13,"")</f>
        <v/>
      </c>
      <c r="G13" s="92">
        <f>COUNTIFS('Dziennik'!$D$4:$D$1200,$A13,'Dziennik'!$M$4:$M$1200,"&gt;0")</f>
        <v/>
      </c>
      <c r="H13" s="92">
        <f>COUNTIFS('Dziennik'!$D$4:$D$1200,$A13,'Dziennik'!$P$4:$P$1200,"&gt;0")</f>
        <v/>
      </c>
      <c r="I13" s="90">
        <f>_xlfn.MAXIFS('Dziennik'!$P$4:$P$1200,'Dziennik'!$D$4:$D$1200,$A13)</f>
        <v/>
      </c>
      <c r="J13" s="90">
        <f>SUMIFS('Dziennik'!$Q$4:$Q$1200,'Dziennik'!$D$4:$D$1200,$A13)*24</f>
        <v/>
      </c>
      <c r="K13" s="92">
        <f>SUMIFS('Dziennik'!$W$4:$W$1200,'Dziennik'!$D$4:$D$1200,$A13)</f>
        <v/>
      </c>
      <c r="L13" s="92">
        <f>COUNTIFS('Zmiany planu'!$M$4:$M$1000,$A13)</f>
        <v/>
      </c>
      <c r="M13" s="92">
        <f>COUNTIFS('Dziennik'!$D$4:$D$1200,$A13,'Dziennik'!$N$4:$N$1200,"Pominięty")+COUNTIFS('Dziennik'!$D$4:$D$1200,$A13,'Dziennik'!$N$4:$N$1200,"Choroba/uraz")</f>
        <v/>
      </c>
      <c r="N13" s="92">
        <f>COUNTIFS('Dziennik'!$D$4:$D$1200,$A13,'Dziennik'!$AB$4:$AB$1200,"&gt;=4")</f>
        <v/>
      </c>
      <c r="O13" s="95">
        <f>IFERROR(AVERAGEIFS('Dziennik'!$Y$4:$Y$1200,'Dziennik'!$D$4:$D$1200,$A13),"")</f>
        <v/>
      </c>
      <c r="P13" s="95">
        <f>IFERROR(AVERAGEIFS('Dziennik'!$AD$4:$AD$1200,'Dziennik'!$D$4:$D$1200,$A13),"")</f>
        <v/>
      </c>
      <c r="Q13" s="89" t="n"/>
      <c r="R13" s="98" t="n"/>
    </row>
    <row r="14" ht="30" customHeight="1">
      <c r="A14" s="99" t="inlineStr">
        <is>
          <t>2027-06</t>
        </is>
      </c>
      <c r="B14" s="99" t="inlineStr">
        <is>
          <t>Czerwiec 2027</t>
        </is>
      </c>
      <c r="C14" s="90">
        <f>SUMIFS('Dziennik'!$M$4:$M$1200,'Dziennik'!$D$4:$D$1200,$A14)</f>
        <v/>
      </c>
      <c r="D14" s="90">
        <f>SUMIFS('Dziennik'!$I$4:$I$1200,'Dziennik'!$D$4:$D$1200,$A14)</f>
        <v/>
      </c>
      <c r="E14" s="90">
        <f>SUMIFS('Dziennik'!$P$4:$P$1200,'Dziennik'!$D$4:$D$1200,$A14)</f>
        <v/>
      </c>
      <c r="F14" s="91">
        <f>IF(C14&gt;0,E14/C14,"")</f>
        <v/>
      </c>
      <c r="G14" s="92">
        <f>COUNTIFS('Dziennik'!$D$4:$D$1200,$A14,'Dziennik'!$M$4:$M$1200,"&gt;0")</f>
        <v/>
      </c>
      <c r="H14" s="92">
        <f>COUNTIFS('Dziennik'!$D$4:$D$1200,$A14,'Dziennik'!$P$4:$P$1200,"&gt;0")</f>
        <v/>
      </c>
      <c r="I14" s="90">
        <f>_xlfn.MAXIFS('Dziennik'!$P$4:$P$1200,'Dziennik'!$D$4:$D$1200,$A14)</f>
        <v/>
      </c>
      <c r="J14" s="90">
        <f>SUMIFS('Dziennik'!$Q$4:$Q$1200,'Dziennik'!$D$4:$D$1200,$A14)*24</f>
        <v/>
      </c>
      <c r="K14" s="92">
        <f>SUMIFS('Dziennik'!$W$4:$W$1200,'Dziennik'!$D$4:$D$1200,$A14)</f>
        <v/>
      </c>
      <c r="L14" s="92">
        <f>COUNTIFS('Zmiany planu'!$M$4:$M$1000,$A14)</f>
        <v/>
      </c>
      <c r="M14" s="92">
        <f>COUNTIFS('Dziennik'!$D$4:$D$1200,$A14,'Dziennik'!$N$4:$N$1200,"Pominięty")+COUNTIFS('Dziennik'!$D$4:$D$1200,$A14,'Dziennik'!$N$4:$N$1200,"Choroba/uraz")</f>
        <v/>
      </c>
      <c r="N14" s="92">
        <f>COUNTIFS('Dziennik'!$D$4:$D$1200,$A14,'Dziennik'!$AB$4:$AB$1200,"&gt;=4")</f>
        <v/>
      </c>
      <c r="O14" s="95">
        <f>IFERROR(AVERAGEIFS('Dziennik'!$Y$4:$Y$1200,'Dziennik'!$D$4:$D$1200,$A14),"")</f>
        <v/>
      </c>
      <c r="P14" s="95">
        <f>IFERROR(AVERAGEIFS('Dziennik'!$AD$4:$AD$1200,'Dziennik'!$D$4:$D$1200,$A14),"")</f>
        <v/>
      </c>
      <c r="Q14" s="89" t="n"/>
      <c r="R14" s="98" t="n"/>
    </row>
    <row r="15" ht="30" customHeight="1">
      <c r="A15" s="99" t="inlineStr">
        <is>
          <t>2027-07</t>
        </is>
      </c>
      <c r="B15" s="99" t="inlineStr">
        <is>
          <t>Lipiec 2027</t>
        </is>
      </c>
      <c r="C15" s="90">
        <f>SUMIFS('Dziennik'!$M$4:$M$1200,'Dziennik'!$D$4:$D$1200,$A15)</f>
        <v/>
      </c>
      <c r="D15" s="90">
        <f>SUMIFS('Dziennik'!$I$4:$I$1200,'Dziennik'!$D$4:$D$1200,$A15)</f>
        <v/>
      </c>
      <c r="E15" s="90">
        <f>SUMIFS('Dziennik'!$P$4:$P$1200,'Dziennik'!$D$4:$D$1200,$A15)</f>
        <v/>
      </c>
      <c r="F15" s="91">
        <f>IF(C15&gt;0,E15/C15,"")</f>
        <v/>
      </c>
      <c r="G15" s="92">
        <f>COUNTIFS('Dziennik'!$D$4:$D$1200,$A15,'Dziennik'!$M$4:$M$1200,"&gt;0")</f>
        <v/>
      </c>
      <c r="H15" s="92">
        <f>COUNTIFS('Dziennik'!$D$4:$D$1200,$A15,'Dziennik'!$P$4:$P$1200,"&gt;0")</f>
        <v/>
      </c>
      <c r="I15" s="90">
        <f>_xlfn.MAXIFS('Dziennik'!$P$4:$P$1200,'Dziennik'!$D$4:$D$1200,$A15)</f>
        <v/>
      </c>
      <c r="J15" s="90">
        <f>SUMIFS('Dziennik'!$Q$4:$Q$1200,'Dziennik'!$D$4:$D$1200,$A15)*24</f>
        <v/>
      </c>
      <c r="K15" s="92">
        <f>SUMIFS('Dziennik'!$W$4:$W$1200,'Dziennik'!$D$4:$D$1200,$A15)</f>
        <v/>
      </c>
      <c r="L15" s="92">
        <f>COUNTIFS('Zmiany planu'!$M$4:$M$1000,$A15)</f>
        <v/>
      </c>
      <c r="M15" s="92">
        <f>COUNTIFS('Dziennik'!$D$4:$D$1200,$A15,'Dziennik'!$N$4:$N$1200,"Pominięty")+COUNTIFS('Dziennik'!$D$4:$D$1200,$A15,'Dziennik'!$N$4:$N$1200,"Choroba/uraz")</f>
        <v/>
      </c>
      <c r="N15" s="92">
        <f>COUNTIFS('Dziennik'!$D$4:$D$1200,$A15,'Dziennik'!$AB$4:$AB$1200,"&gt;=4")</f>
        <v/>
      </c>
      <c r="O15" s="95">
        <f>IFERROR(AVERAGEIFS('Dziennik'!$Y$4:$Y$1200,'Dziennik'!$D$4:$D$1200,$A15),"")</f>
        <v/>
      </c>
      <c r="P15" s="95">
        <f>IFERROR(AVERAGEIFS('Dziennik'!$AD$4:$AD$1200,'Dziennik'!$D$4:$D$1200,$A15),"")</f>
        <v/>
      </c>
      <c r="Q15" s="89" t="n"/>
      <c r="R15" s="98" t="n"/>
    </row>
    <row r="16" ht="30" customHeight="1">
      <c r="A16" s="99" t="inlineStr">
        <is>
          <t>2027-08</t>
        </is>
      </c>
      <c r="B16" s="99" t="inlineStr">
        <is>
          <t>Sierpień 2027</t>
        </is>
      </c>
      <c r="C16" s="90">
        <f>SUMIFS('Dziennik'!$M$4:$M$1200,'Dziennik'!$D$4:$D$1200,$A16)</f>
        <v/>
      </c>
      <c r="D16" s="90">
        <f>SUMIFS('Dziennik'!$I$4:$I$1200,'Dziennik'!$D$4:$D$1200,$A16)</f>
        <v/>
      </c>
      <c r="E16" s="90">
        <f>SUMIFS('Dziennik'!$P$4:$P$1200,'Dziennik'!$D$4:$D$1200,$A16)</f>
        <v/>
      </c>
      <c r="F16" s="91">
        <f>IF(C16&gt;0,E16/C16,"")</f>
        <v/>
      </c>
      <c r="G16" s="92">
        <f>COUNTIFS('Dziennik'!$D$4:$D$1200,$A16,'Dziennik'!$M$4:$M$1200,"&gt;0")</f>
        <v/>
      </c>
      <c r="H16" s="92">
        <f>COUNTIFS('Dziennik'!$D$4:$D$1200,$A16,'Dziennik'!$P$4:$P$1200,"&gt;0")</f>
        <v/>
      </c>
      <c r="I16" s="90">
        <f>_xlfn.MAXIFS('Dziennik'!$P$4:$P$1200,'Dziennik'!$D$4:$D$1200,$A16)</f>
        <v/>
      </c>
      <c r="J16" s="90">
        <f>SUMIFS('Dziennik'!$Q$4:$Q$1200,'Dziennik'!$D$4:$D$1200,$A16)*24</f>
        <v/>
      </c>
      <c r="K16" s="92">
        <f>SUMIFS('Dziennik'!$W$4:$W$1200,'Dziennik'!$D$4:$D$1200,$A16)</f>
        <v/>
      </c>
      <c r="L16" s="92">
        <f>COUNTIFS('Zmiany planu'!$M$4:$M$1000,$A16)</f>
        <v/>
      </c>
      <c r="M16" s="92">
        <f>COUNTIFS('Dziennik'!$D$4:$D$1200,$A16,'Dziennik'!$N$4:$N$1200,"Pominięty")+COUNTIFS('Dziennik'!$D$4:$D$1200,$A16,'Dziennik'!$N$4:$N$1200,"Choroba/uraz")</f>
        <v/>
      </c>
      <c r="N16" s="92">
        <f>COUNTIFS('Dziennik'!$D$4:$D$1200,$A16,'Dziennik'!$AB$4:$AB$1200,"&gt;=4")</f>
        <v/>
      </c>
      <c r="O16" s="95">
        <f>IFERROR(AVERAGEIFS('Dziennik'!$Y$4:$Y$1200,'Dziennik'!$D$4:$D$1200,$A16),"")</f>
        <v/>
      </c>
      <c r="P16" s="95">
        <f>IFERROR(AVERAGEIFS('Dziennik'!$AD$4:$AD$1200,'Dziennik'!$D$4:$D$1200,$A16),"")</f>
        <v/>
      </c>
      <c r="Q16" s="89" t="n"/>
      <c r="R16" s="98" t="n"/>
    </row>
    <row r="17" ht="30" customHeight="1">
      <c r="A17" s="99" t="inlineStr">
        <is>
          <t>2027-09</t>
        </is>
      </c>
      <c r="B17" s="99" t="inlineStr">
        <is>
          <t>Wrzesień 2027</t>
        </is>
      </c>
      <c r="C17" s="90">
        <f>SUMIFS('Dziennik'!$M$4:$M$1200,'Dziennik'!$D$4:$D$1200,$A17)</f>
        <v/>
      </c>
      <c r="D17" s="90">
        <f>SUMIFS('Dziennik'!$I$4:$I$1200,'Dziennik'!$D$4:$D$1200,$A17)</f>
        <v/>
      </c>
      <c r="E17" s="90">
        <f>SUMIFS('Dziennik'!$P$4:$P$1200,'Dziennik'!$D$4:$D$1200,$A17)</f>
        <v/>
      </c>
      <c r="F17" s="91">
        <f>IF(C17&gt;0,E17/C17,"")</f>
        <v/>
      </c>
      <c r="G17" s="92">
        <f>COUNTIFS('Dziennik'!$D$4:$D$1200,$A17,'Dziennik'!$M$4:$M$1200,"&gt;0")</f>
        <v/>
      </c>
      <c r="H17" s="92">
        <f>COUNTIFS('Dziennik'!$D$4:$D$1200,$A17,'Dziennik'!$P$4:$P$1200,"&gt;0")</f>
        <v/>
      </c>
      <c r="I17" s="90">
        <f>_xlfn.MAXIFS('Dziennik'!$P$4:$P$1200,'Dziennik'!$D$4:$D$1200,$A17)</f>
        <v/>
      </c>
      <c r="J17" s="90">
        <f>SUMIFS('Dziennik'!$Q$4:$Q$1200,'Dziennik'!$D$4:$D$1200,$A17)*24</f>
        <v/>
      </c>
      <c r="K17" s="92">
        <f>SUMIFS('Dziennik'!$W$4:$W$1200,'Dziennik'!$D$4:$D$1200,$A17)</f>
        <v/>
      </c>
      <c r="L17" s="92">
        <f>COUNTIFS('Zmiany planu'!$M$4:$M$1000,$A17)</f>
        <v/>
      </c>
      <c r="M17" s="92">
        <f>COUNTIFS('Dziennik'!$D$4:$D$1200,$A17,'Dziennik'!$N$4:$N$1200,"Pominięty")+COUNTIFS('Dziennik'!$D$4:$D$1200,$A17,'Dziennik'!$N$4:$N$1200,"Choroba/uraz")</f>
        <v/>
      </c>
      <c r="N17" s="92">
        <f>COUNTIFS('Dziennik'!$D$4:$D$1200,$A17,'Dziennik'!$AB$4:$AB$1200,"&gt;=4")</f>
        <v/>
      </c>
      <c r="O17" s="95">
        <f>IFERROR(AVERAGEIFS('Dziennik'!$Y$4:$Y$1200,'Dziennik'!$D$4:$D$1200,$A17),"")</f>
        <v/>
      </c>
      <c r="P17" s="95">
        <f>IFERROR(AVERAGEIFS('Dziennik'!$AD$4:$AD$1200,'Dziennik'!$D$4:$D$1200,$A17),"")</f>
        <v/>
      </c>
      <c r="Q17" s="89" t="n"/>
      <c r="R17" s="98" t="n"/>
    </row>
    <row r="18" ht="30" customHeight="1">
      <c r="A18" s="99" t="inlineStr">
        <is>
          <t>2027-10</t>
        </is>
      </c>
      <c r="B18" s="99" t="inlineStr">
        <is>
          <t>Październik 2027</t>
        </is>
      </c>
      <c r="C18" s="90">
        <f>SUMIFS('Dziennik'!$M$4:$M$1200,'Dziennik'!$D$4:$D$1200,$A18)</f>
        <v/>
      </c>
      <c r="D18" s="90">
        <f>SUMIFS('Dziennik'!$I$4:$I$1200,'Dziennik'!$D$4:$D$1200,$A18)</f>
        <v/>
      </c>
      <c r="E18" s="90">
        <f>SUMIFS('Dziennik'!$P$4:$P$1200,'Dziennik'!$D$4:$D$1200,$A18)</f>
        <v/>
      </c>
      <c r="F18" s="91">
        <f>IF(C18&gt;0,E18/C18,"")</f>
        <v/>
      </c>
      <c r="G18" s="92">
        <f>COUNTIFS('Dziennik'!$D$4:$D$1200,$A18,'Dziennik'!$M$4:$M$1200,"&gt;0")</f>
        <v/>
      </c>
      <c r="H18" s="92">
        <f>COUNTIFS('Dziennik'!$D$4:$D$1200,$A18,'Dziennik'!$P$4:$P$1200,"&gt;0")</f>
        <v/>
      </c>
      <c r="I18" s="90">
        <f>_xlfn.MAXIFS('Dziennik'!$P$4:$P$1200,'Dziennik'!$D$4:$D$1200,$A18)</f>
        <v/>
      </c>
      <c r="J18" s="90">
        <f>SUMIFS('Dziennik'!$Q$4:$Q$1200,'Dziennik'!$D$4:$D$1200,$A18)*24</f>
        <v/>
      </c>
      <c r="K18" s="92">
        <f>SUMIFS('Dziennik'!$W$4:$W$1200,'Dziennik'!$D$4:$D$1200,$A18)</f>
        <v/>
      </c>
      <c r="L18" s="92">
        <f>COUNTIFS('Zmiany planu'!$M$4:$M$1000,$A18)</f>
        <v/>
      </c>
      <c r="M18" s="92">
        <f>COUNTIFS('Dziennik'!$D$4:$D$1200,$A18,'Dziennik'!$N$4:$N$1200,"Pominięty")+COUNTIFS('Dziennik'!$D$4:$D$1200,$A18,'Dziennik'!$N$4:$N$1200,"Choroba/uraz")</f>
        <v/>
      </c>
      <c r="N18" s="92">
        <f>COUNTIFS('Dziennik'!$D$4:$D$1200,$A18,'Dziennik'!$AB$4:$AB$1200,"&gt;=4")</f>
        <v/>
      </c>
      <c r="O18" s="95">
        <f>IFERROR(AVERAGEIFS('Dziennik'!$Y$4:$Y$1200,'Dziennik'!$D$4:$D$1200,$A18),"")</f>
        <v/>
      </c>
      <c r="P18" s="95">
        <f>IFERROR(AVERAGEIFS('Dziennik'!$AD$4:$AD$1200,'Dziennik'!$D$4:$D$1200,$A18),"")</f>
        <v/>
      </c>
      <c r="Q18" s="89" t="n"/>
      <c r="R18" s="98" t="n"/>
    </row>
    <row r="19" ht="30" customHeight="1">
      <c r="A19" s="99" t="inlineStr">
        <is>
          <t>2027-11</t>
        </is>
      </c>
      <c r="B19" s="99" t="inlineStr">
        <is>
          <t>Listopad 2027</t>
        </is>
      </c>
      <c r="C19" s="90">
        <f>SUMIFS('Dziennik'!$M$4:$M$1200,'Dziennik'!$D$4:$D$1200,$A19)</f>
        <v/>
      </c>
      <c r="D19" s="90">
        <f>SUMIFS('Dziennik'!$I$4:$I$1200,'Dziennik'!$D$4:$D$1200,$A19)</f>
        <v/>
      </c>
      <c r="E19" s="90">
        <f>SUMIFS('Dziennik'!$P$4:$P$1200,'Dziennik'!$D$4:$D$1200,$A19)</f>
        <v/>
      </c>
      <c r="F19" s="91">
        <f>IF(C19&gt;0,E19/C19,"")</f>
        <v/>
      </c>
      <c r="G19" s="92">
        <f>COUNTIFS('Dziennik'!$D$4:$D$1200,$A19,'Dziennik'!$M$4:$M$1200,"&gt;0")</f>
        <v/>
      </c>
      <c r="H19" s="92">
        <f>COUNTIFS('Dziennik'!$D$4:$D$1200,$A19,'Dziennik'!$P$4:$P$1200,"&gt;0")</f>
        <v/>
      </c>
      <c r="I19" s="90">
        <f>_xlfn.MAXIFS('Dziennik'!$P$4:$P$1200,'Dziennik'!$D$4:$D$1200,$A19)</f>
        <v/>
      </c>
      <c r="J19" s="90">
        <f>SUMIFS('Dziennik'!$Q$4:$Q$1200,'Dziennik'!$D$4:$D$1200,$A19)*24</f>
        <v/>
      </c>
      <c r="K19" s="92">
        <f>SUMIFS('Dziennik'!$W$4:$W$1200,'Dziennik'!$D$4:$D$1200,$A19)</f>
        <v/>
      </c>
      <c r="L19" s="92">
        <f>COUNTIFS('Zmiany planu'!$M$4:$M$1000,$A19)</f>
        <v/>
      </c>
      <c r="M19" s="92">
        <f>COUNTIFS('Dziennik'!$D$4:$D$1200,$A19,'Dziennik'!$N$4:$N$1200,"Pominięty")+COUNTIFS('Dziennik'!$D$4:$D$1200,$A19,'Dziennik'!$N$4:$N$1200,"Choroba/uraz")</f>
        <v/>
      </c>
      <c r="N19" s="92">
        <f>COUNTIFS('Dziennik'!$D$4:$D$1200,$A19,'Dziennik'!$AB$4:$AB$1200,"&gt;=4")</f>
        <v/>
      </c>
      <c r="O19" s="95">
        <f>IFERROR(AVERAGEIFS('Dziennik'!$Y$4:$Y$1200,'Dziennik'!$D$4:$D$1200,$A19),"")</f>
        <v/>
      </c>
      <c r="P19" s="95">
        <f>IFERROR(AVERAGEIFS('Dziennik'!$AD$4:$AD$1200,'Dziennik'!$D$4:$D$1200,$A19),"")</f>
        <v/>
      </c>
      <c r="Q19" s="89" t="n"/>
      <c r="R19" s="98" t="n"/>
    </row>
    <row r="20" ht="30" customHeight="1">
      <c r="A20" s="99" t="inlineStr">
        <is>
          <t>2027-12</t>
        </is>
      </c>
      <c r="B20" s="99" t="inlineStr">
        <is>
          <t>Grudzień 2027</t>
        </is>
      </c>
      <c r="C20" s="90">
        <f>SUMIFS('Dziennik'!$M$4:$M$1200,'Dziennik'!$D$4:$D$1200,$A20)</f>
        <v/>
      </c>
      <c r="D20" s="90">
        <f>SUMIFS('Dziennik'!$I$4:$I$1200,'Dziennik'!$D$4:$D$1200,$A20)</f>
        <v/>
      </c>
      <c r="E20" s="90">
        <f>SUMIFS('Dziennik'!$P$4:$P$1200,'Dziennik'!$D$4:$D$1200,$A20)</f>
        <v/>
      </c>
      <c r="F20" s="91">
        <f>IF(C20&gt;0,E20/C20,"")</f>
        <v/>
      </c>
      <c r="G20" s="92">
        <f>COUNTIFS('Dziennik'!$D$4:$D$1200,$A20,'Dziennik'!$M$4:$M$1200,"&gt;0")</f>
        <v/>
      </c>
      <c r="H20" s="92">
        <f>COUNTIFS('Dziennik'!$D$4:$D$1200,$A20,'Dziennik'!$P$4:$P$1200,"&gt;0")</f>
        <v/>
      </c>
      <c r="I20" s="90">
        <f>_xlfn.MAXIFS('Dziennik'!$P$4:$P$1200,'Dziennik'!$D$4:$D$1200,$A20)</f>
        <v/>
      </c>
      <c r="J20" s="90">
        <f>SUMIFS('Dziennik'!$Q$4:$Q$1200,'Dziennik'!$D$4:$D$1200,$A20)*24</f>
        <v/>
      </c>
      <c r="K20" s="92">
        <f>SUMIFS('Dziennik'!$W$4:$W$1200,'Dziennik'!$D$4:$D$1200,$A20)</f>
        <v/>
      </c>
      <c r="L20" s="92">
        <f>COUNTIFS('Zmiany planu'!$M$4:$M$1000,$A20)</f>
        <v/>
      </c>
      <c r="M20" s="92">
        <f>COUNTIFS('Dziennik'!$D$4:$D$1200,$A20,'Dziennik'!$N$4:$N$1200,"Pominięty")+COUNTIFS('Dziennik'!$D$4:$D$1200,$A20,'Dziennik'!$N$4:$N$1200,"Choroba/uraz")</f>
        <v/>
      </c>
      <c r="N20" s="92">
        <f>COUNTIFS('Dziennik'!$D$4:$D$1200,$A20,'Dziennik'!$AB$4:$AB$1200,"&gt;=4")</f>
        <v/>
      </c>
      <c r="O20" s="95">
        <f>IFERROR(AVERAGEIFS('Dziennik'!$Y$4:$Y$1200,'Dziennik'!$D$4:$D$1200,$A20),"")</f>
        <v/>
      </c>
      <c r="P20" s="95">
        <f>IFERROR(AVERAGEIFS('Dziennik'!$AD$4:$AD$1200,'Dziennik'!$D$4:$D$1200,$A20),"")</f>
        <v/>
      </c>
      <c r="Q20" s="89" t="n"/>
      <c r="R20" s="98" t="n"/>
    </row>
    <row r="21" ht="30" customHeight="1">
      <c r="A21" s="99" t="inlineStr">
        <is>
          <t>2028-01</t>
        </is>
      </c>
      <c r="B21" s="99" t="inlineStr">
        <is>
          <t>Styczeń 2028</t>
        </is>
      </c>
      <c r="C21" s="90">
        <f>SUMIFS('Dziennik'!$M$4:$M$1200,'Dziennik'!$D$4:$D$1200,$A21)</f>
        <v/>
      </c>
      <c r="D21" s="90">
        <f>SUMIFS('Dziennik'!$I$4:$I$1200,'Dziennik'!$D$4:$D$1200,$A21)</f>
        <v/>
      </c>
      <c r="E21" s="90">
        <f>SUMIFS('Dziennik'!$P$4:$P$1200,'Dziennik'!$D$4:$D$1200,$A21)</f>
        <v/>
      </c>
      <c r="F21" s="91">
        <f>IF(C21&gt;0,E21/C21,"")</f>
        <v/>
      </c>
      <c r="G21" s="92">
        <f>COUNTIFS('Dziennik'!$D$4:$D$1200,$A21,'Dziennik'!$M$4:$M$1200,"&gt;0")</f>
        <v/>
      </c>
      <c r="H21" s="92">
        <f>COUNTIFS('Dziennik'!$D$4:$D$1200,$A21,'Dziennik'!$P$4:$P$1200,"&gt;0")</f>
        <v/>
      </c>
      <c r="I21" s="90">
        <f>_xlfn.MAXIFS('Dziennik'!$P$4:$P$1200,'Dziennik'!$D$4:$D$1200,$A21)</f>
        <v/>
      </c>
      <c r="J21" s="90">
        <f>SUMIFS('Dziennik'!$Q$4:$Q$1200,'Dziennik'!$D$4:$D$1200,$A21)*24</f>
        <v/>
      </c>
      <c r="K21" s="92">
        <f>SUMIFS('Dziennik'!$W$4:$W$1200,'Dziennik'!$D$4:$D$1200,$A21)</f>
        <v/>
      </c>
      <c r="L21" s="92">
        <f>COUNTIFS('Zmiany planu'!$M$4:$M$1000,$A21)</f>
        <v/>
      </c>
      <c r="M21" s="92">
        <f>COUNTIFS('Dziennik'!$D$4:$D$1200,$A21,'Dziennik'!$N$4:$N$1200,"Pominięty")+COUNTIFS('Dziennik'!$D$4:$D$1200,$A21,'Dziennik'!$N$4:$N$1200,"Choroba/uraz")</f>
        <v/>
      </c>
      <c r="N21" s="92">
        <f>COUNTIFS('Dziennik'!$D$4:$D$1200,$A21,'Dziennik'!$AB$4:$AB$1200,"&gt;=4")</f>
        <v/>
      </c>
      <c r="O21" s="95">
        <f>IFERROR(AVERAGEIFS('Dziennik'!$Y$4:$Y$1200,'Dziennik'!$D$4:$D$1200,$A21),"")</f>
        <v/>
      </c>
      <c r="P21" s="95">
        <f>IFERROR(AVERAGEIFS('Dziennik'!$AD$4:$AD$1200,'Dziennik'!$D$4:$D$1200,$A21),"")</f>
        <v/>
      </c>
      <c r="Q21" s="89" t="n"/>
      <c r="R21" s="98" t="n"/>
    </row>
    <row r="22" ht="30" customHeight="1">
      <c r="A22" s="99" t="inlineStr">
        <is>
          <t>2028-02</t>
        </is>
      </c>
      <c r="B22" s="99" t="inlineStr">
        <is>
          <t>Luty 2028</t>
        </is>
      </c>
      <c r="C22" s="90">
        <f>SUMIFS('Dziennik'!$M$4:$M$1200,'Dziennik'!$D$4:$D$1200,$A22)</f>
        <v/>
      </c>
      <c r="D22" s="90">
        <f>SUMIFS('Dziennik'!$I$4:$I$1200,'Dziennik'!$D$4:$D$1200,$A22)</f>
        <v/>
      </c>
      <c r="E22" s="90">
        <f>SUMIFS('Dziennik'!$P$4:$P$1200,'Dziennik'!$D$4:$D$1200,$A22)</f>
        <v/>
      </c>
      <c r="F22" s="91">
        <f>IF(C22&gt;0,E22/C22,"")</f>
        <v/>
      </c>
      <c r="G22" s="92">
        <f>COUNTIFS('Dziennik'!$D$4:$D$1200,$A22,'Dziennik'!$M$4:$M$1200,"&gt;0")</f>
        <v/>
      </c>
      <c r="H22" s="92">
        <f>COUNTIFS('Dziennik'!$D$4:$D$1200,$A22,'Dziennik'!$P$4:$P$1200,"&gt;0")</f>
        <v/>
      </c>
      <c r="I22" s="90">
        <f>_xlfn.MAXIFS('Dziennik'!$P$4:$P$1200,'Dziennik'!$D$4:$D$1200,$A22)</f>
        <v/>
      </c>
      <c r="J22" s="90">
        <f>SUMIFS('Dziennik'!$Q$4:$Q$1200,'Dziennik'!$D$4:$D$1200,$A22)*24</f>
        <v/>
      </c>
      <c r="K22" s="92">
        <f>SUMIFS('Dziennik'!$W$4:$W$1200,'Dziennik'!$D$4:$D$1200,$A22)</f>
        <v/>
      </c>
      <c r="L22" s="92">
        <f>COUNTIFS('Zmiany planu'!$M$4:$M$1000,$A22)</f>
        <v/>
      </c>
      <c r="M22" s="92">
        <f>COUNTIFS('Dziennik'!$D$4:$D$1200,$A22,'Dziennik'!$N$4:$N$1200,"Pominięty")+COUNTIFS('Dziennik'!$D$4:$D$1200,$A22,'Dziennik'!$N$4:$N$1200,"Choroba/uraz")</f>
        <v/>
      </c>
      <c r="N22" s="92">
        <f>COUNTIFS('Dziennik'!$D$4:$D$1200,$A22,'Dziennik'!$AB$4:$AB$1200,"&gt;=4")</f>
        <v/>
      </c>
      <c r="O22" s="95">
        <f>IFERROR(AVERAGEIFS('Dziennik'!$Y$4:$Y$1200,'Dziennik'!$D$4:$D$1200,$A22),"")</f>
        <v/>
      </c>
      <c r="P22" s="95">
        <f>IFERROR(AVERAGEIFS('Dziennik'!$AD$4:$AD$1200,'Dziennik'!$D$4:$D$1200,$A22),"")</f>
        <v/>
      </c>
      <c r="Q22" s="89" t="n"/>
      <c r="R22" s="98" t="n"/>
    </row>
    <row r="23" ht="30" customHeight="1">
      <c r="A23" s="99" t="inlineStr">
        <is>
          <t>2028-03</t>
        </is>
      </c>
      <c r="B23" s="99" t="inlineStr">
        <is>
          <t>Marzec 2028</t>
        </is>
      </c>
      <c r="C23" s="90">
        <f>SUMIFS('Dziennik'!$M$4:$M$1200,'Dziennik'!$D$4:$D$1200,$A23)</f>
        <v/>
      </c>
      <c r="D23" s="90">
        <f>SUMIFS('Dziennik'!$I$4:$I$1200,'Dziennik'!$D$4:$D$1200,$A23)</f>
        <v/>
      </c>
      <c r="E23" s="90">
        <f>SUMIFS('Dziennik'!$P$4:$P$1200,'Dziennik'!$D$4:$D$1200,$A23)</f>
        <v/>
      </c>
      <c r="F23" s="91">
        <f>IF(C23&gt;0,E23/C23,"")</f>
        <v/>
      </c>
      <c r="G23" s="92">
        <f>COUNTIFS('Dziennik'!$D$4:$D$1200,$A23,'Dziennik'!$M$4:$M$1200,"&gt;0")</f>
        <v/>
      </c>
      <c r="H23" s="92">
        <f>COUNTIFS('Dziennik'!$D$4:$D$1200,$A23,'Dziennik'!$P$4:$P$1200,"&gt;0")</f>
        <v/>
      </c>
      <c r="I23" s="90">
        <f>_xlfn.MAXIFS('Dziennik'!$P$4:$P$1200,'Dziennik'!$D$4:$D$1200,$A23)</f>
        <v/>
      </c>
      <c r="J23" s="90">
        <f>SUMIFS('Dziennik'!$Q$4:$Q$1200,'Dziennik'!$D$4:$D$1200,$A23)*24</f>
        <v/>
      </c>
      <c r="K23" s="92">
        <f>SUMIFS('Dziennik'!$W$4:$W$1200,'Dziennik'!$D$4:$D$1200,$A23)</f>
        <v/>
      </c>
      <c r="L23" s="92">
        <f>COUNTIFS('Zmiany planu'!$M$4:$M$1000,$A23)</f>
        <v/>
      </c>
      <c r="M23" s="92">
        <f>COUNTIFS('Dziennik'!$D$4:$D$1200,$A23,'Dziennik'!$N$4:$N$1200,"Pominięty")+COUNTIFS('Dziennik'!$D$4:$D$1200,$A23,'Dziennik'!$N$4:$N$1200,"Choroba/uraz")</f>
        <v/>
      </c>
      <c r="N23" s="92">
        <f>COUNTIFS('Dziennik'!$D$4:$D$1200,$A23,'Dziennik'!$AB$4:$AB$1200,"&gt;=4")</f>
        <v/>
      </c>
      <c r="O23" s="95">
        <f>IFERROR(AVERAGEIFS('Dziennik'!$Y$4:$Y$1200,'Dziennik'!$D$4:$D$1200,$A23),"")</f>
        <v/>
      </c>
      <c r="P23" s="95">
        <f>IFERROR(AVERAGEIFS('Dziennik'!$AD$4:$AD$1200,'Dziennik'!$D$4:$D$1200,$A23),"")</f>
        <v/>
      </c>
      <c r="Q23" s="89" t="n"/>
      <c r="R23" s="98" t="n"/>
    </row>
    <row r="24" ht="30" customHeight="1">
      <c r="A24" s="99" t="inlineStr">
        <is>
          <t>2028-04</t>
        </is>
      </c>
      <c r="B24" s="99" t="inlineStr">
        <is>
          <t>Kwiecień 2028</t>
        </is>
      </c>
      <c r="C24" s="90">
        <f>SUMIFS('Dziennik'!$M$4:$M$1200,'Dziennik'!$D$4:$D$1200,$A24)</f>
        <v/>
      </c>
      <c r="D24" s="90">
        <f>SUMIFS('Dziennik'!$I$4:$I$1200,'Dziennik'!$D$4:$D$1200,$A24)</f>
        <v/>
      </c>
      <c r="E24" s="90">
        <f>SUMIFS('Dziennik'!$P$4:$P$1200,'Dziennik'!$D$4:$D$1200,$A24)</f>
        <v/>
      </c>
      <c r="F24" s="91">
        <f>IF(C24&gt;0,E24/C24,"")</f>
        <v/>
      </c>
      <c r="G24" s="92">
        <f>COUNTIFS('Dziennik'!$D$4:$D$1200,$A24,'Dziennik'!$M$4:$M$1200,"&gt;0")</f>
        <v/>
      </c>
      <c r="H24" s="92">
        <f>COUNTIFS('Dziennik'!$D$4:$D$1200,$A24,'Dziennik'!$P$4:$P$1200,"&gt;0")</f>
        <v/>
      </c>
      <c r="I24" s="90">
        <f>_xlfn.MAXIFS('Dziennik'!$P$4:$P$1200,'Dziennik'!$D$4:$D$1200,$A24)</f>
        <v/>
      </c>
      <c r="J24" s="90">
        <f>SUMIFS('Dziennik'!$Q$4:$Q$1200,'Dziennik'!$D$4:$D$1200,$A24)*24</f>
        <v/>
      </c>
      <c r="K24" s="92">
        <f>SUMIFS('Dziennik'!$W$4:$W$1200,'Dziennik'!$D$4:$D$1200,$A24)</f>
        <v/>
      </c>
      <c r="L24" s="92">
        <f>COUNTIFS('Zmiany planu'!$M$4:$M$1000,$A24)</f>
        <v/>
      </c>
      <c r="M24" s="92">
        <f>COUNTIFS('Dziennik'!$D$4:$D$1200,$A24,'Dziennik'!$N$4:$N$1200,"Pominięty")+COUNTIFS('Dziennik'!$D$4:$D$1200,$A24,'Dziennik'!$N$4:$N$1200,"Choroba/uraz")</f>
        <v/>
      </c>
      <c r="N24" s="92">
        <f>COUNTIFS('Dziennik'!$D$4:$D$1200,$A24,'Dziennik'!$AB$4:$AB$1200,"&gt;=4")</f>
        <v/>
      </c>
      <c r="O24" s="95">
        <f>IFERROR(AVERAGEIFS('Dziennik'!$Y$4:$Y$1200,'Dziennik'!$D$4:$D$1200,$A24),"")</f>
        <v/>
      </c>
      <c r="P24" s="95">
        <f>IFERROR(AVERAGEIFS('Dziennik'!$AD$4:$AD$1200,'Dziennik'!$D$4:$D$1200,$A24),"")</f>
        <v/>
      </c>
      <c r="Q24" s="89" t="n"/>
      <c r="R24" s="98" t="n"/>
    </row>
    <row r="25" ht="30" customHeight="1">
      <c r="A25" s="99" t="inlineStr">
        <is>
          <t>2028-05</t>
        </is>
      </c>
      <c r="B25" s="99" t="inlineStr">
        <is>
          <t>Maj 2028</t>
        </is>
      </c>
      <c r="C25" s="90">
        <f>SUMIFS('Dziennik'!$M$4:$M$1200,'Dziennik'!$D$4:$D$1200,$A25)</f>
        <v/>
      </c>
      <c r="D25" s="90">
        <f>SUMIFS('Dziennik'!$I$4:$I$1200,'Dziennik'!$D$4:$D$1200,$A25)</f>
        <v/>
      </c>
      <c r="E25" s="90">
        <f>SUMIFS('Dziennik'!$P$4:$P$1200,'Dziennik'!$D$4:$D$1200,$A25)</f>
        <v/>
      </c>
      <c r="F25" s="91">
        <f>IF(C25&gt;0,E25/C25,"")</f>
        <v/>
      </c>
      <c r="G25" s="92">
        <f>COUNTIFS('Dziennik'!$D$4:$D$1200,$A25,'Dziennik'!$M$4:$M$1200,"&gt;0")</f>
        <v/>
      </c>
      <c r="H25" s="92">
        <f>COUNTIFS('Dziennik'!$D$4:$D$1200,$A25,'Dziennik'!$P$4:$P$1200,"&gt;0")</f>
        <v/>
      </c>
      <c r="I25" s="90">
        <f>_xlfn.MAXIFS('Dziennik'!$P$4:$P$1200,'Dziennik'!$D$4:$D$1200,$A25)</f>
        <v/>
      </c>
      <c r="J25" s="90">
        <f>SUMIFS('Dziennik'!$Q$4:$Q$1200,'Dziennik'!$D$4:$D$1200,$A25)*24</f>
        <v/>
      </c>
      <c r="K25" s="92">
        <f>SUMIFS('Dziennik'!$W$4:$W$1200,'Dziennik'!$D$4:$D$1200,$A25)</f>
        <v/>
      </c>
      <c r="L25" s="92">
        <f>COUNTIFS('Zmiany planu'!$M$4:$M$1000,$A25)</f>
        <v/>
      </c>
      <c r="M25" s="92">
        <f>COUNTIFS('Dziennik'!$D$4:$D$1200,$A25,'Dziennik'!$N$4:$N$1200,"Pominięty")+COUNTIFS('Dziennik'!$D$4:$D$1200,$A25,'Dziennik'!$N$4:$N$1200,"Choroba/uraz")</f>
        <v/>
      </c>
      <c r="N25" s="92">
        <f>COUNTIFS('Dziennik'!$D$4:$D$1200,$A25,'Dziennik'!$AB$4:$AB$1200,"&gt;=4")</f>
        <v/>
      </c>
      <c r="O25" s="95">
        <f>IFERROR(AVERAGEIFS('Dziennik'!$Y$4:$Y$1200,'Dziennik'!$D$4:$D$1200,$A25),"")</f>
        <v/>
      </c>
      <c r="P25" s="95">
        <f>IFERROR(AVERAGEIFS('Dziennik'!$AD$4:$AD$1200,'Dziennik'!$D$4:$D$1200,$A25),"")</f>
        <v/>
      </c>
      <c r="Q25" s="89" t="n"/>
      <c r="R25" s="98" t="n"/>
    </row>
    <row r="26" ht="30" customHeight="1">
      <c r="A26" s="99" t="inlineStr">
        <is>
          <t>2028-06</t>
        </is>
      </c>
      <c r="B26" s="99" t="inlineStr">
        <is>
          <t>Czerwiec 2028</t>
        </is>
      </c>
      <c r="C26" s="90">
        <f>SUMIFS('Dziennik'!$M$4:$M$1200,'Dziennik'!$D$4:$D$1200,$A26)</f>
        <v/>
      </c>
      <c r="D26" s="90">
        <f>SUMIFS('Dziennik'!$I$4:$I$1200,'Dziennik'!$D$4:$D$1200,$A26)</f>
        <v/>
      </c>
      <c r="E26" s="90">
        <f>SUMIFS('Dziennik'!$P$4:$P$1200,'Dziennik'!$D$4:$D$1200,$A26)</f>
        <v/>
      </c>
      <c r="F26" s="91">
        <f>IF(C26&gt;0,E26/C26,"")</f>
        <v/>
      </c>
      <c r="G26" s="92">
        <f>COUNTIFS('Dziennik'!$D$4:$D$1200,$A26,'Dziennik'!$M$4:$M$1200,"&gt;0")</f>
        <v/>
      </c>
      <c r="H26" s="92">
        <f>COUNTIFS('Dziennik'!$D$4:$D$1200,$A26,'Dziennik'!$P$4:$P$1200,"&gt;0")</f>
        <v/>
      </c>
      <c r="I26" s="90">
        <f>_xlfn.MAXIFS('Dziennik'!$P$4:$P$1200,'Dziennik'!$D$4:$D$1200,$A26)</f>
        <v/>
      </c>
      <c r="J26" s="90">
        <f>SUMIFS('Dziennik'!$Q$4:$Q$1200,'Dziennik'!$D$4:$D$1200,$A26)*24</f>
        <v/>
      </c>
      <c r="K26" s="92">
        <f>SUMIFS('Dziennik'!$W$4:$W$1200,'Dziennik'!$D$4:$D$1200,$A26)</f>
        <v/>
      </c>
      <c r="L26" s="92">
        <f>COUNTIFS('Zmiany planu'!$M$4:$M$1000,$A26)</f>
        <v/>
      </c>
      <c r="M26" s="92">
        <f>COUNTIFS('Dziennik'!$D$4:$D$1200,$A26,'Dziennik'!$N$4:$N$1200,"Pominięty")+COUNTIFS('Dziennik'!$D$4:$D$1200,$A26,'Dziennik'!$N$4:$N$1200,"Choroba/uraz")</f>
        <v/>
      </c>
      <c r="N26" s="92">
        <f>COUNTIFS('Dziennik'!$D$4:$D$1200,$A26,'Dziennik'!$AB$4:$AB$1200,"&gt;=4")</f>
        <v/>
      </c>
      <c r="O26" s="95">
        <f>IFERROR(AVERAGEIFS('Dziennik'!$Y$4:$Y$1200,'Dziennik'!$D$4:$D$1200,$A26),"")</f>
        <v/>
      </c>
      <c r="P26" s="95">
        <f>IFERROR(AVERAGEIFS('Dziennik'!$AD$4:$AD$1200,'Dziennik'!$D$4:$D$1200,$A26),"")</f>
        <v/>
      </c>
      <c r="Q26" s="89" t="n"/>
      <c r="R26" s="98" t="n"/>
    </row>
    <row r="27" ht="30" customHeight="1">
      <c r="A27" s="99" t="inlineStr">
        <is>
          <t>2028-07</t>
        </is>
      </c>
      <c r="B27" s="99" t="inlineStr">
        <is>
          <t>Lipiec 2028</t>
        </is>
      </c>
      <c r="C27" s="90">
        <f>SUMIFS('Dziennik'!$M$4:$M$1200,'Dziennik'!$D$4:$D$1200,$A27)</f>
        <v/>
      </c>
      <c r="D27" s="90">
        <f>SUMIFS('Dziennik'!$I$4:$I$1200,'Dziennik'!$D$4:$D$1200,$A27)</f>
        <v/>
      </c>
      <c r="E27" s="90">
        <f>SUMIFS('Dziennik'!$P$4:$P$1200,'Dziennik'!$D$4:$D$1200,$A27)</f>
        <v/>
      </c>
      <c r="F27" s="91">
        <f>IF(C27&gt;0,E27/C27,"")</f>
        <v/>
      </c>
      <c r="G27" s="92">
        <f>COUNTIFS('Dziennik'!$D$4:$D$1200,$A27,'Dziennik'!$M$4:$M$1200,"&gt;0")</f>
        <v/>
      </c>
      <c r="H27" s="92">
        <f>COUNTIFS('Dziennik'!$D$4:$D$1200,$A27,'Dziennik'!$P$4:$P$1200,"&gt;0")</f>
        <v/>
      </c>
      <c r="I27" s="90">
        <f>_xlfn.MAXIFS('Dziennik'!$P$4:$P$1200,'Dziennik'!$D$4:$D$1200,$A27)</f>
        <v/>
      </c>
      <c r="J27" s="90">
        <f>SUMIFS('Dziennik'!$Q$4:$Q$1200,'Dziennik'!$D$4:$D$1200,$A27)*24</f>
        <v/>
      </c>
      <c r="K27" s="92">
        <f>SUMIFS('Dziennik'!$W$4:$W$1200,'Dziennik'!$D$4:$D$1200,$A27)</f>
        <v/>
      </c>
      <c r="L27" s="92">
        <f>COUNTIFS('Zmiany planu'!$M$4:$M$1000,$A27)</f>
        <v/>
      </c>
      <c r="M27" s="92">
        <f>COUNTIFS('Dziennik'!$D$4:$D$1200,$A27,'Dziennik'!$N$4:$N$1200,"Pominięty")+COUNTIFS('Dziennik'!$D$4:$D$1200,$A27,'Dziennik'!$N$4:$N$1200,"Choroba/uraz")</f>
        <v/>
      </c>
      <c r="N27" s="92">
        <f>COUNTIFS('Dziennik'!$D$4:$D$1200,$A27,'Dziennik'!$AB$4:$AB$1200,"&gt;=4")</f>
        <v/>
      </c>
      <c r="O27" s="95">
        <f>IFERROR(AVERAGEIFS('Dziennik'!$Y$4:$Y$1200,'Dziennik'!$D$4:$D$1200,$A27),"")</f>
        <v/>
      </c>
      <c r="P27" s="95">
        <f>IFERROR(AVERAGEIFS('Dziennik'!$AD$4:$AD$1200,'Dziennik'!$D$4:$D$1200,$A27),"")</f>
        <v/>
      </c>
      <c r="Q27" s="89" t="n"/>
      <c r="R27" s="98" t="n"/>
    </row>
    <row r="28" ht="30" customHeight="1">
      <c r="A28" s="99" t="inlineStr">
        <is>
          <t>2028-08</t>
        </is>
      </c>
      <c r="B28" s="99" t="inlineStr">
        <is>
          <t>Sierpień 2028</t>
        </is>
      </c>
      <c r="C28" s="90">
        <f>SUMIFS('Dziennik'!$M$4:$M$1200,'Dziennik'!$D$4:$D$1200,$A28)</f>
        <v/>
      </c>
      <c r="D28" s="90">
        <f>SUMIFS('Dziennik'!$I$4:$I$1200,'Dziennik'!$D$4:$D$1200,$A28)</f>
        <v/>
      </c>
      <c r="E28" s="90">
        <f>SUMIFS('Dziennik'!$P$4:$P$1200,'Dziennik'!$D$4:$D$1200,$A28)</f>
        <v/>
      </c>
      <c r="F28" s="91">
        <f>IF(C28&gt;0,E28/C28,"")</f>
        <v/>
      </c>
      <c r="G28" s="92">
        <f>COUNTIFS('Dziennik'!$D$4:$D$1200,$A28,'Dziennik'!$M$4:$M$1200,"&gt;0")</f>
        <v/>
      </c>
      <c r="H28" s="92">
        <f>COUNTIFS('Dziennik'!$D$4:$D$1200,$A28,'Dziennik'!$P$4:$P$1200,"&gt;0")</f>
        <v/>
      </c>
      <c r="I28" s="90">
        <f>_xlfn.MAXIFS('Dziennik'!$P$4:$P$1200,'Dziennik'!$D$4:$D$1200,$A28)</f>
        <v/>
      </c>
      <c r="J28" s="90">
        <f>SUMIFS('Dziennik'!$Q$4:$Q$1200,'Dziennik'!$D$4:$D$1200,$A28)*24</f>
        <v/>
      </c>
      <c r="K28" s="92">
        <f>SUMIFS('Dziennik'!$W$4:$W$1200,'Dziennik'!$D$4:$D$1200,$A28)</f>
        <v/>
      </c>
      <c r="L28" s="92">
        <f>COUNTIFS('Zmiany planu'!$M$4:$M$1000,$A28)</f>
        <v/>
      </c>
      <c r="M28" s="92">
        <f>COUNTIFS('Dziennik'!$D$4:$D$1200,$A28,'Dziennik'!$N$4:$N$1200,"Pominięty")+COUNTIFS('Dziennik'!$D$4:$D$1200,$A28,'Dziennik'!$N$4:$N$1200,"Choroba/uraz")</f>
        <v/>
      </c>
      <c r="N28" s="92">
        <f>COUNTIFS('Dziennik'!$D$4:$D$1200,$A28,'Dziennik'!$AB$4:$AB$1200,"&gt;=4")</f>
        <v/>
      </c>
      <c r="O28" s="95">
        <f>IFERROR(AVERAGEIFS('Dziennik'!$Y$4:$Y$1200,'Dziennik'!$D$4:$D$1200,$A28),"")</f>
        <v/>
      </c>
      <c r="P28" s="95">
        <f>IFERROR(AVERAGEIFS('Dziennik'!$AD$4:$AD$1200,'Dziennik'!$D$4:$D$1200,$A28),"")</f>
        <v/>
      </c>
      <c r="Q28" s="89" t="n"/>
      <c r="R28" s="98" t="n"/>
    </row>
    <row r="29" ht="30" customHeight="1">
      <c r="A29" s="99" t="inlineStr">
        <is>
          <t>2028-09</t>
        </is>
      </c>
      <c r="B29" s="99" t="inlineStr">
        <is>
          <t>Wrzesień 2028</t>
        </is>
      </c>
      <c r="C29" s="90">
        <f>SUMIFS('Dziennik'!$M$4:$M$1200,'Dziennik'!$D$4:$D$1200,$A29)</f>
        <v/>
      </c>
      <c r="D29" s="90">
        <f>SUMIFS('Dziennik'!$I$4:$I$1200,'Dziennik'!$D$4:$D$1200,$A29)</f>
        <v/>
      </c>
      <c r="E29" s="90">
        <f>SUMIFS('Dziennik'!$P$4:$P$1200,'Dziennik'!$D$4:$D$1200,$A29)</f>
        <v/>
      </c>
      <c r="F29" s="91">
        <f>IF(C29&gt;0,E29/C29,"")</f>
        <v/>
      </c>
      <c r="G29" s="92">
        <f>COUNTIFS('Dziennik'!$D$4:$D$1200,$A29,'Dziennik'!$M$4:$M$1200,"&gt;0")</f>
        <v/>
      </c>
      <c r="H29" s="92">
        <f>COUNTIFS('Dziennik'!$D$4:$D$1200,$A29,'Dziennik'!$P$4:$P$1200,"&gt;0")</f>
        <v/>
      </c>
      <c r="I29" s="90">
        <f>_xlfn.MAXIFS('Dziennik'!$P$4:$P$1200,'Dziennik'!$D$4:$D$1200,$A29)</f>
        <v/>
      </c>
      <c r="J29" s="90">
        <f>SUMIFS('Dziennik'!$Q$4:$Q$1200,'Dziennik'!$D$4:$D$1200,$A29)*24</f>
        <v/>
      </c>
      <c r="K29" s="92">
        <f>SUMIFS('Dziennik'!$W$4:$W$1200,'Dziennik'!$D$4:$D$1200,$A29)</f>
        <v/>
      </c>
      <c r="L29" s="92">
        <f>COUNTIFS('Zmiany planu'!$M$4:$M$1000,$A29)</f>
        <v/>
      </c>
      <c r="M29" s="92">
        <f>COUNTIFS('Dziennik'!$D$4:$D$1200,$A29,'Dziennik'!$N$4:$N$1200,"Pominięty")+COUNTIFS('Dziennik'!$D$4:$D$1200,$A29,'Dziennik'!$N$4:$N$1200,"Choroba/uraz")</f>
        <v/>
      </c>
      <c r="N29" s="92">
        <f>COUNTIFS('Dziennik'!$D$4:$D$1200,$A29,'Dziennik'!$AB$4:$AB$1200,"&gt;=4")</f>
        <v/>
      </c>
      <c r="O29" s="95">
        <f>IFERROR(AVERAGEIFS('Dziennik'!$Y$4:$Y$1200,'Dziennik'!$D$4:$D$1200,$A29),"")</f>
        <v/>
      </c>
      <c r="P29" s="95">
        <f>IFERROR(AVERAGEIFS('Dziennik'!$AD$4:$AD$1200,'Dziennik'!$D$4:$D$1200,$A29),"")</f>
        <v/>
      </c>
      <c r="Q29" s="89" t="n"/>
      <c r="R29" s="98" t="n"/>
    </row>
    <row r="30" ht="30" customHeight="1">
      <c r="A30" s="99" t="inlineStr">
        <is>
          <t>2028-10</t>
        </is>
      </c>
      <c r="B30" s="99" t="inlineStr">
        <is>
          <t>Październik 2028</t>
        </is>
      </c>
      <c r="C30" s="90">
        <f>SUMIFS('Dziennik'!$M$4:$M$1200,'Dziennik'!$D$4:$D$1200,$A30)</f>
        <v/>
      </c>
      <c r="D30" s="90">
        <f>SUMIFS('Dziennik'!$I$4:$I$1200,'Dziennik'!$D$4:$D$1200,$A30)</f>
        <v/>
      </c>
      <c r="E30" s="90">
        <f>SUMIFS('Dziennik'!$P$4:$P$1200,'Dziennik'!$D$4:$D$1200,$A30)</f>
        <v/>
      </c>
      <c r="F30" s="91">
        <f>IF(C30&gt;0,E30/C30,"")</f>
        <v/>
      </c>
      <c r="G30" s="92">
        <f>COUNTIFS('Dziennik'!$D$4:$D$1200,$A30,'Dziennik'!$M$4:$M$1200,"&gt;0")</f>
        <v/>
      </c>
      <c r="H30" s="92">
        <f>COUNTIFS('Dziennik'!$D$4:$D$1200,$A30,'Dziennik'!$P$4:$P$1200,"&gt;0")</f>
        <v/>
      </c>
      <c r="I30" s="90">
        <f>_xlfn.MAXIFS('Dziennik'!$P$4:$P$1200,'Dziennik'!$D$4:$D$1200,$A30)</f>
        <v/>
      </c>
      <c r="J30" s="90">
        <f>SUMIFS('Dziennik'!$Q$4:$Q$1200,'Dziennik'!$D$4:$D$1200,$A30)*24</f>
        <v/>
      </c>
      <c r="K30" s="92">
        <f>SUMIFS('Dziennik'!$W$4:$W$1200,'Dziennik'!$D$4:$D$1200,$A30)</f>
        <v/>
      </c>
      <c r="L30" s="92">
        <f>COUNTIFS('Zmiany planu'!$M$4:$M$1000,$A30)</f>
        <v/>
      </c>
      <c r="M30" s="92">
        <f>COUNTIFS('Dziennik'!$D$4:$D$1200,$A30,'Dziennik'!$N$4:$N$1200,"Pominięty")+COUNTIFS('Dziennik'!$D$4:$D$1200,$A30,'Dziennik'!$N$4:$N$1200,"Choroba/uraz")</f>
        <v/>
      </c>
      <c r="N30" s="92">
        <f>COUNTIFS('Dziennik'!$D$4:$D$1200,$A30,'Dziennik'!$AB$4:$AB$1200,"&gt;=4")</f>
        <v/>
      </c>
      <c r="O30" s="95">
        <f>IFERROR(AVERAGEIFS('Dziennik'!$Y$4:$Y$1200,'Dziennik'!$D$4:$D$1200,$A30),"")</f>
        <v/>
      </c>
      <c r="P30" s="95">
        <f>IFERROR(AVERAGEIFS('Dziennik'!$AD$4:$AD$1200,'Dziennik'!$D$4:$D$1200,$A30),"")</f>
        <v/>
      </c>
      <c r="Q30" s="89" t="n"/>
      <c r="R30" s="98" t="n"/>
    </row>
    <row r="31" ht="30" customHeight="1">
      <c r="A31" s="99" t="inlineStr">
        <is>
          <t>2028-11</t>
        </is>
      </c>
      <c r="B31" s="99" t="inlineStr">
        <is>
          <t>Listopad 2028</t>
        </is>
      </c>
      <c r="C31" s="90">
        <f>SUMIFS('Dziennik'!$M$4:$M$1200,'Dziennik'!$D$4:$D$1200,$A31)</f>
        <v/>
      </c>
      <c r="D31" s="90">
        <f>SUMIFS('Dziennik'!$I$4:$I$1200,'Dziennik'!$D$4:$D$1200,$A31)</f>
        <v/>
      </c>
      <c r="E31" s="90">
        <f>SUMIFS('Dziennik'!$P$4:$P$1200,'Dziennik'!$D$4:$D$1200,$A31)</f>
        <v/>
      </c>
      <c r="F31" s="91">
        <f>IF(C31&gt;0,E31/C31,"")</f>
        <v/>
      </c>
      <c r="G31" s="92">
        <f>COUNTIFS('Dziennik'!$D$4:$D$1200,$A31,'Dziennik'!$M$4:$M$1200,"&gt;0")</f>
        <v/>
      </c>
      <c r="H31" s="92">
        <f>COUNTIFS('Dziennik'!$D$4:$D$1200,$A31,'Dziennik'!$P$4:$P$1200,"&gt;0")</f>
        <v/>
      </c>
      <c r="I31" s="90">
        <f>_xlfn.MAXIFS('Dziennik'!$P$4:$P$1200,'Dziennik'!$D$4:$D$1200,$A31)</f>
        <v/>
      </c>
      <c r="J31" s="90">
        <f>SUMIFS('Dziennik'!$Q$4:$Q$1200,'Dziennik'!$D$4:$D$1200,$A31)*24</f>
        <v/>
      </c>
      <c r="K31" s="92">
        <f>SUMIFS('Dziennik'!$W$4:$W$1200,'Dziennik'!$D$4:$D$1200,$A31)</f>
        <v/>
      </c>
      <c r="L31" s="92">
        <f>COUNTIFS('Zmiany planu'!$M$4:$M$1000,$A31)</f>
        <v/>
      </c>
      <c r="M31" s="92">
        <f>COUNTIFS('Dziennik'!$D$4:$D$1200,$A31,'Dziennik'!$N$4:$N$1200,"Pominięty")+COUNTIFS('Dziennik'!$D$4:$D$1200,$A31,'Dziennik'!$N$4:$N$1200,"Choroba/uraz")</f>
        <v/>
      </c>
      <c r="N31" s="92">
        <f>COUNTIFS('Dziennik'!$D$4:$D$1200,$A31,'Dziennik'!$AB$4:$AB$1200,"&gt;=4")</f>
        <v/>
      </c>
      <c r="O31" s="95">
        <f>IFERROR(AVERAGEIFS('Dziennik'!$Y$4:$Y$1200,'Dziennik'!$D$4:$D$1200,$A31),"")</f>
        <v/>
      </c>
      <c r="P31" s="95">
        <f>IFERROR(AVERAGEIFS('Dziennik'!$AD$4:$AD$1200,'Dziennik'!$D$4:$D$1200,$A31),"")</f>
        <v/>
      </c>
      <c r="Q31" s="89" t="n"/>
      <c r="R31" s="98" t="n"/>
    </row>
    <row r="32" ht="30" customHeight="1">
      <c r="A32" s="99" t="inlineStr">
        <is>
          <t>2028-12</t>
        </is>
      </c>
      <c r="B32" s="99" t="inlineStr">
        <is>
          <t>Grudzień 2028</t>
        </is>
      </c>
      <c r="C32" s="90">
        <f>SUMIFS('Dziennik'!$M$4:$M$1200,'Dziennik'!$D$4:$D$1200,$A32)</f>
        <v/>
      </c>
      <c r="D32" s="90">
        <f>SUMIFS('Dziennik'!$I$4:$I$1200,'Dziennik'!$D$4:$D$1200,$A32)</f>
        <v/>
      </c>
      <c r="E32" s="90">
        <f>SUMIFS('Dziennik'!$P$4:$P$1200,'Dziennik'!$D$4:$D$1200,$A32)</f>
        <v/>
      </c>
      <c r="F32" s="91">
        <f>IF(C32&gt;0,E32/C32,"")</f>
        <v/>
      </c>
      <c r="G32" s="92">
        <f>COUNTIFS('Dziennik'!$D$4:$D$1200,$A32,'Dziennik'!$M$4:$M$1200,"&gt;0")</f>
        <v/>
      </c>
      <c r="H32" s="92">
        <f>COUNTIFS('Dziennik'!$D$4:$D$1200,$A32,'Dziennik'!$P$4:$P$1200,"&gt;0")</f>
        <v/>
      </c>
      <c r="I32" s="90">
        <f>_xlfn.MAXIFS('Dziennik'!$P$4:$P$1200,'Dziennik'!$D$4:$D$1200,$A32)</f>
        <v/>
      </c>
      <c r="J32" s="90">
        <f>SUMIFS('Dziennik'!$Q$4:$Q$1200,'Dziennik'!$D$4:$D$1200,$A32)*24</f>
        <v/>
      </c>
      <c r="K32" s="92">
        <f>SUMIFS('Dziennik'!$W$4:$W$1200,'Dziennik'!$D$4:$D$1200,$A32)</f>
        <v/>
      </c>
      <c r="L32" s="92">
        <f>COUNTIFS('Zmiany planu'!$M$4:$M$1000,$A32)</f>
        <v/>
      </c>
      <c r="M32" s="92">
        <f>COUNTIFS('Dziennik'!$D$4:$D$1200,$A32,'Dziennik'!$N$4:$N$1200,"Pominięty")+COUNTIFS('Dziennik'!$D$4:$D$1200,$A32,'Dziennik'!$N$4:$N$1200,"Choroba/uraz")</f>
        <v/>
      </c>
      <c r="N32" s="92">
        <f>COUNTIFS('Dziennik'!$D$4:$D$1200,$A32,'Dziennik'!$AB$4:$AB$1200,"&gt;=4")</f>
        <v/>
      </c>
      <c r="O32" s="95">
        <f>IFERROR(AVERAGEIFS('Dziennik'!$Y$4:$Y$1200,'Dziennik'!$D$4:$D$1200,$A32),"")</f>
        <v/>
      </c>
      <c r="P32" s="95">
        <f>IFERROR(AVERAGEIFS('Dziennik'!$AD$4:$AD$1200,'Dziennik'!$D$4:$D$1200,$A32),"")</f>
        <v/>
      </c>
      <c r="Q32" s="89" t="n"/>
      <c r="R32" s="98" t="n"/>
    </row>
  </sheetData>
  <conditionalFormatting sqref="F4:F32">
    <cfRule type="colorScale" priority="1">
      <colorScale>
        <cfvo type="num" val="0.5"/>
        <cfvo type="num" val="0.85"/>
        <cfvo type="num" val="1"/>
        <color rgb="00F8696B"/>
        <color rgb="00FFEB84"/>
        <color rgb="0063BE7B"/>
      </colorScale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39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6" customWidth="1" min="2" max="2"/>
    <col width="8" customWidth="1" min="3" max="3"/>
    <col width="7" customWidth="1" min="4" max="4"/>
    <col width="10" customWidth="1" min="5" max="5"/>
    <col width="9" customWidth="1" min="6" max="6"/>
    <col width="7" customWidth="1" min="7" max="7"/>
    <col width="9" customWidth="1" min="8" max="8"/>
    <col width="7" customWidth="1" min="9" max="9"/>
    <col width="8" customWidth="1" min="10" max="10"/>
    <col width="6" customWidth="1" min="11" max="11"/>
    <col width="12" customWidth="1" min="12" max="12"/>
    <col width="16" customWidth="1" min="13" max="13"/>
    <col width="40" customWidth="1" min="14" max="14"/>
    <col width="7" customWidth="1" min="15" max="15"/>
  </cols>
  <sheetData>
    <row r="1">
      <c r="A1" s="15" t="inlineStr">
        <is>
          <t>Zawody i testy</t>
        </is>
      </c>
    </row>
    <row r="2">
      <c r="A2" s="16" t="inlineStr">
        <is>
          <t>Kalendarz startów (dawny arkusz „Terminy”). A = start docelowy, B = ważny sprawdzian, C = trening w warunkach startowych.</t>
        </is>
      </c>
    </row>
    <row r="3" ht="40" customHeight="1">
      <c r="A3" s="85" t="inlineStr">
        <is>
          <t>Data</t>
        </is>
      </c>
      <c r="B3" s="85" t="inlineStr">
        <is>
          <t>Nazwa / miejsce</t>
        </is>
      </c>
      <c r="C3" s="85" t="inlineStr">
        <is>
          <t>Dystans km</t>
        </is>
      </c>
      <c r="D3" s="85" t="inlineStr">
        <is>
          <t>Priorytet A/B/C</t>
        </is>
      </c>
      <c r="E3" s="85" t="inlineStr">
        <is>
          <t>Status</t>
        </is>
      </c>
      <c r="F3" s="85" t="inlineStr">
        <is>
          <t>Cel g:mm:ss</t>
        </is>
      </c>
      <c r="G3" s="85" t="inlineStr">
        <is>
          <t>Tempo cel</t>
        </is>
      </c>
      <c r="H3" s="85" t="inlineStr">
        <is>
          <t>Wynik g:mm:ss</t>
        </is>
      </c>
      <c r="I3" s="85" t="inlineStr">
        <is>
          <t>Tempo</t>
        </is>
      </c>
      <c r="J3" s="85" t="inlineStr">
        <is>
          <t>Różnica vs cel (s)</t>
        </is>
      </c>
      <c r="K3" s="85" t="inlineStr">
        <is>
          <t>Śr. HR</t>
        </is>
      </c>
      <c r="L3" s="85" t="inlineStr">
        <is>
          <t>Miejsce / kategoria</t>
        </is>
      </c>
      <c r="M3" s="85" t="inlineStr">
        <is>
          <t>Warunki</t>
        </is>
      </c>
      <c r="N3" s="85" t="inlineStr">
        <is>
          <t>Wnioski: co zadziałało / co poprawić</t>
        </is>
      </c>
      <c r="O3" s="85" t="inlineStr">
        <is>
          <t>Dni do startu</t>
        </is>
      </c>
    </row>
    <row r="4">
      <c r="A4" s="100" t="n"/>
      <c r="B4" s="58" t="n"/>
      <c r="C4" s="101" t="n"/>
      <c r="D4" s="58" t="n"/>
      <c r="E4" s="58" t="n"/>
      <c r="F4" s="102" t="n"/>
      <c r="G4" s="103">
        <f>IF(AND(N(C4)&gt;0,N(F4)&gt;0),F4/C4,"")</f>
        <v/>
      </c>
      <c r="H4" s="102" t="n"/>
      <c r="I4" s="103">
        <f>IF(AND(N(C4)&gt;0,N(H4)&gt;0),H4/C4,"")</f>
        <v/>
      </c>
      <c r="J4" s="104">
        <f>IF(AND(N(F4)&gt;0,N(H4)&gt;0),ROUND((H4-F4)*86400,0),"")</f>
        <v/>
      </c>
      <c r="K4" s="58" t="n"/>
      <c r="L4" s="58" t="n"/>
      <c r="M4" s="58" t="n"/>
      <c r="N4" s="58" t="n"/>
      <c r="O4" s="80">
        <f>IF(N(A4)=0,"",IF(A4&gt;=TODAY(),A4-TODAY(),"—"))</f>
        <v/>
      </c>
    </row>
    <row r="5">
      <c r="A5" s="100" t="n"/>
      <c r="B5" s="58" t="n"/>
      <c r="C5" s="101" t="n"/>
      <c r="D5" s="58" t="n"/>
      <c r="E5" s="58" t="n"/>
      <c r="F5" s="102" t="n"/>
      <c r="G5" s="103">
        <f>IF(AND(N(C5)&gt;0,N(F5)&gt;0),F5/C5,"")</f>
        <v/>
      </c>
      <c r="H5" s="102" t="n"/>
      <c r="I5" s="103">
        <f>IF(AND(N(C5)&gt;0,N(H5)&gt;0),H5/C5,"")</f>
        <v/>
      </c>
      <c r="J5" s="104">
        <f>IF(AND(N(F5)&gt;0,N(H5)&gt;0),ROUND((H5-F5)*86400,0),"")</f>
        <v/>
      </c>
      <c r="K5" s="58" t="n"/>
      <c r="L5" s="58" t="n"/>
      <c r="M5" s="58" t="n"/>
      <c r="N5" s="58" t="n"/>
      <c r="O5" s="80">
        <f>IF(N(A5)=0,"",IF(A5&gt;=TODAY(),A5-TODAY(),"—"))</f>
        <v/>
      </c>
    </row>
    <row r="6">
      <c r="A6" s="100" t="n"/>
      <c r="B6" s="58" t="n"/>
      <c r="C6" s="101" t="n"/>
      <c r="D6" s="58" t="n"/>
      <c r="E6" s="58" t="n"/>
      <c r="F6" s="102" t="n"/>
      <c r="G6" s="103">
        <f>IF(AND(N(C6)&gt;0,N(F6)&gt;0),F6/C6,"")</f>
        <v/>
      </c>
      <c r="H6" s="102" t="n"/>
      <c r="I6" s="103">
        <f>IF(AND(N(C6)&gt;0,N(H6)&gt;0),H6/C6,"")</f>
        <v/>
      </c>
      <c r="J6" s="104">
        <f>IF(AND(N(F6)&gt;0,N(H6)&gt;0),ROUND((H6-F6)*86400,0),"")</f>
        <v/>
      </c>
      <c r="K6" s="58" t="n"/>
      <c r="L6" s="58" t="n"/>
      <c r="M6" s="58" t="n"/>
      <c r="N6" s="58" t="n"/>
      <c r="O6" s="80">
        <f>IF(N(A6)=0,"",IF(A6&gt;=TODAY(),A6-TODAY(),"—"))</f>
        <v/>
      </c>
    </row>
    <row r="7">
      <c r="A7" s="100" t="n"/>
      <c r="B7" s="58" t="n"/>
      <c r="C7" s="101" t="n"/>
      <c r="D7" s="58" t="n"/>
      <c r="E7" s="58" t="n"/>
      <c r="F7" s="102" t="n"/>
      <c r="G7" s="103">
        <f>IF(AND(N(C7)&gt;0,N(F7)&gt;0),F7/C7,"")</f>
        <v/>
      </c>
      <c r="H7" s="102" t="n"/>
      <c r="I7" s="103">
        <f>IF(AND(N(C7)&gt;0,N(H7)&gt;0),H7/C7,"")</f>
        <v/>
      </c>
      <c r="J7" s="104">
        <f>IF(AND(N(F7)&gt;0,N(H7)&gt;0),ROUND((H7-F7)*86400,0),"")</f>
        <v/>
      </c>
      <c r="K7" s="58" t="n"/>
      <c r="L7" s="58" t="n"/>
      <c r="M7" s="58" t="n"/>
      <c r="N7" s="58" t="n"/>
      <c r="O7" s="80">
        <f>IF(N(A7)=0,"",IF(A7&gt;=TODAY(),A7-TODAY(),"—"))</f>
        <v/>
      </c>
    </row>
    <row r="8">
      <c r="A8" s="100" t="n"/>
      <c r="B8" s="58" t="n"/>
      <c r="C8" s="101" t="n"/>
      <c r="D8" s="58" t="n"/>
      <c r="E8" s="58" t="n"/>
      <c r="F8" s="102" t="n"/>
      <c r="G8" s="103">
        <f>IF(AND(N(C8)&gt;0,N(F8)&gt;0),F8/C8,"")</f>
        <v/>
      </c>
      <c r="H8" s="102" t="n"/>
      <c r="I8" s="103">
        <f>IF(AND(N(C8)&gt;0,N(H8)&gt;0),H8/C8,"")</f>
        <v/>
      </c>
      <c r="J8" s="104">
        <f>IF(AND(N(F8)&gt;0,N(H8)&gt;0),ROUND((H8-F8)*86400,0),"")</f>
        <v/>
      </c>
      <c r="K8" s="58" t="n"/>
      <c r="L8" s="58" t="n"/>
      <c r="M8" s="58" t="n"/>
      <c r="N8" s="58" t="n"/>
      <c r="O8" s="80">
        <f>IF(N(A8)=0,"",IF(A8&gt;=TODAY(),A8-TODAY(),"—"))</f>
        <v/>
      </c>
    </row>
    <row r="9">
      <c r="A9" s="100" t="n"/>
      <c r="B9" s="58" t="n"/>
      <c r="C9" s="101" t="n"/>
      <c r="D9" s="58" t="n"/>
      <c r="E9" s="58" t="n"/>
      <c r="F9" s="102" t="n"/>
      <c r="G9" s="103">
        <f>IF(AND(N(C9)&gt;0,N(F9)&gt;0),F9/C9,"")</f>
        <v/>
      </c>
      <c r="H9" s="102" t="n"/>
      <c r="I9" s="103">
        <f>IF(AND(N(C9)&gt;0,N(H9)&gt;0),H9/C9,"")</f>
        <v/>
      </c>
      <c r="J9" s="104">
        <f>IF(AND(N(F9)&gt;0,N(H9)&gt;0),ROUND((H9-F9)*86400,0),"")</f>
        <v/>
      </c>
      <c r="K9" s="58" t="n"/>
      <c r="L9" s="58" t="n"/>
      <c r="M9" s="58" t="n"/>
      <c r="N9" s="58" t="n"/>
      <c r="O9" s="80">
        <f>IF(N(A9)=0,"",IF(A9&gt;=TODAY(),A9-TODAY(),"—"))</f>
        <v/>
      </c>
    </row>
    <row r="10">
      <c r="A10" s="100" t="n"/>
      <c r="B10" s="58" t="n"/>
      <c r="C10" s="101" t="n"/>
      <c r="D10" s="58" t="n"/>
      <c r="E10" s="58" t="n"/>
      <c r="F10" s="102" t="n"/>
      <c r="G10" s="103">
        <f>IF(AND(N(C10)&gt;0,N(F10)&gt;0),F10/C10,"")</f>
        <v/>
      </c>
      <c r="H10" s="102" t="n"/>
      <c r="I10" s="103">
        <f>IF(AND(N(C10)&gt;0,N(H10)&gt;0),H10/C10,"")</f>
        <v/>
      </c>
      <c r="J10" s="104">
        <f>IF(AND(N(F10)&gt;0,N(H10)&gt;0),ROUND((H10-F10)*86400,0),"")</f>
        <v/>
      </c>
      <c r="K10" s="58" t="n"/>
      <c r="L10" s="58" t="n"/>
      <c r="M10" s="58" t="n"/>
      <c r="N10" s="58" t="n"/>
      <c r="O10" s="80">
        <f>IF(N(A10)=0,"",IF(A10&gt;=TODAY(),A10-TODAY(),"—"))</f>
        <v/>
      </c>
    </row>
    <row r="11">
      <c r="A11" s="100" t="n"/>
      <c r="B11" s="58" t="n"/>
      <c r="C11" s="101" t="n"/>
      <c r="D11" s="58" t="n"/>
      <c r="E11" s="58" t="n"/>
      <c r="F11" s="102" t="n"/>
      <c r="G11" s="103">
        <f>IF(AND(N(C11)&gt;0,N(F11)&gt;0),F11/C11,"")</f>
        <v/>
      </c>
      <c r="H11" s="102" t="n"/>
      <c r="I11" s="103">
        <f>IF(AND(N(C11)&gt;0,N(H11)&gt;0),H11/C11,"")</f>
        <v/>
      </c>
      <c r="J11" s="104">
        <f>IF(AND(N(F11)&gt;0,N(H11)&gt;0),ROUND((H11-F11)*86400,0),"")</f>
        <v/>
      </c>
      <c r="K11" s="58" t="n"/>
      <c r="L11" s="58" t="n"/>
      <c r="M11" s="58" t="n"/>
      <c r="N11" s="58" t="n"/>
      <c r="O11" s="80">
        <f>IF(N(A11)=0,"",IF(A11&gt;=TODAY(),A11-TODAY(),"—"))</f>
        <v/>
      </c>
    </row>
    <row r="12">
      <c r="A12" s="100" t="n"/>
      <c r="B12" s="58" t="n"/>
      <c r="C12" s="101" t="n"/>
      <c r="D12" s="58" t="n"/>
      <c r="E12" s="58" t="n"/>
      <c r="F12" s="102" t="n"/>
      <c r="G12" s="103">
        <f>IF(AND(N(C12)&gt;0,N(F12)&gt;0),F12/C12,"")</f>
        <v/>
      </c>
      <c r="H12" s="102" t="n"/>
      <c r="I12" s="103">
        <f>IF(AND(N(C12)&gt;0,N(H12)&gt;0),H12/C12,"")</f>
        <v/>
      </c>
      <c r="J12" s="104">
        <f>IF(AND(N(F12)&gt;0,N(H12)&gt;0),ROUND((H12-F12)*86400,0),"")</f>
        <v/>
      </c>
      <c r="K12" s="58" t="n"/>
      <c r="L12" s="58" t="n"/>
      <c r="M12" s="58" t="n"/>
      <c r="N12" s="58" t="n"/>
      <c r="O12" s="80">
        <f>IF(N(A12)=0,"",IF(A12&gt;=TODAY(),A12-TODAY(),"—"))</f>
        <v/>
      </c>
    </row>
    <row r="13">
      <c r="A13" s="100" t="n"/>
      <c r="B13" s="58" t="n"/>
      <c r="C13" s="101" t="n"/>
      <c r="D13" s="58" t="n"/>
      <c r="E13" s="58" t="n"/>
      <c r="F13" s="102" t="n"/>
      <c r="G13" s="103">
        <f>IF(AND(N(C13)&gt;0,N(F13)&gt;0),F13/C13,"")</f>
        <v/>
      </c>
      <c r="H13" s="102" t="n"/>
      <c r="I13" s="103">
        <f>IF(AND(N(C13)&gt;0,N(H13)&gt;0),H13/C13,"")</f>
        <v/>
      </c>
      <c r="J13" s="104">
        <f>IF(AND(N(F13)&gt;0,N(H13)&gt;0),ROUND((H13-F13)*86400,0),"")</f>
        <v/>
      </c>
      <c r="K13" s="58" t="n"/>
      <c r="L13" s="58" t="n"/>
      <c r="M13" s="58" t="n"/>
      <c r="N13" s="58" t="n"/>
      <c r="O13" s="80">
        <f>IF(N(A13)=0,"",IF(A13&gt;=TODAY(),A13-TODAY(),"—"))</f>
        <v/>
      </c>
    </row>
    <row r="14">
      <c r="A14" s="100" t="n"/>
      <c r="B14" s="58" t="n"/>
      <c r="C14" s="101" t="n"/>
      <c r="D14" s="58" t="n"/>
      <c r="E14" s="58" t="n"/>
      <c r="F14" s="102" t="n"/>
      <c r="G14" s="103">
        <f>IF(AND(N(C14)&gt;0,N(F14)&gt;0),F14/C14,"")</f>
        <v/>
      </c>
      <c r="H14" s="102" t="n"/>
      <c r="I14" s="103">
        <f>IF(AND(N(C14)&gt;0,N(H14)&gt;0),H14/C14,"")</f>
        <v/>
      </c>
      <c r="J14" s="104">
        <f>IF(AND(N(F14)&gt;0,N(H14)&gt;0),ROUND((H14-F14)*86400,0),"")</f>
        <v/>
      </c>
      <c r="K14" s="58" t="n"/>
      <c r="L14" s="58" t="n"/>
      <c r="M14" s="58" t="n"/>
      <c r="N14" s="58" t="n"/>
      <c r="O14" s="80">
        <f>IF(N(A14)=0,"",IF(A14&gt;=TODAY(),A14-TODAY(),"—"))</f>
        <v/>
      </c>
    </row>
    <row r="15">
      <c r="A15" s="100" t="n"/>
      <c r="B15" s="58" t="n"/>
      <c r="C15" s="101" t="n"/>
      <c r="D15" s="58" t="n"/>
      <c r="E15" s="58" t="n"/>
      <c r="F15" s="102" t="n"/>
      <c r="G15" s="103">
        <f>IF(AND(N(C15)&gt;0,N(F15)&gt;0),F15/C15,"")</f>
        <v/>
      </c>
      <c r="H15" s="102" t="n"/>
      <c r="I15" s="103">
        <f>IF(AND(N(C15)&gt;0,N(H15)&gt;0),H15/C15,"")</f>
        <v/>
      </c>
      <c r="J15" s="104">
        <f>IF(AND(N(F15)&gt;0,N(H15)&gt;0),ROUND((H15-F15)*86400,0),"")</f>
        <v/>
      </c>
      <c r="K15" s="58" t="n"/>
      <c r="L15" s="58" t="n"/>
      <c r="M15" s="58" t="n"/>
      <c r="N15" s="58" t="n"/>
      <c r="O15" s="80">
        <f>IF(N(A15)=0,"",IF(A15&gt;=TODAY(),A15-TODAY(),"—"))</f>
        <v/>
      </c>
    </row>
    <row r="16">
      <c r="A16" s="100" t="n"/>
      <c r="B16" s="58" t="n"/>
      <c r="C16" s="101" t="n"/>
      <c r="D16" s="58" t="n"/>
      <c r="E16" s="58" t="n"/>
      <c r="F16" s="102" t="n"/>
      <c r="G16" s="103">
        <f>IF(AND(N(C16)&gt;0,N(F16)&gt;0),F16/C16,"")</f>
        <v/>
      </c>
      <c r="H16" s="102" t="n"/>
      <c r="I16" s="103">
        <f>IF(AND(N(C16)&gt;0,N(H16)&gt;0),H16/C16,"")</f>
        <v/>
      </c>
      <c r="J16" s="104">
        <f>IF(AND(N(F16)&gt;0,N(H16)&gt;0),ROUND((H16-F16)*86400,0),"")</f>
        <v/>
      </c>
      <c r="K16" s="58" t="n"/>
      <c r="L16" s="58" t="n"/>
      <c r="M16" s="58" t="n"/>
      <c r="N16" s="58" t="n"/>
      <c r="O16" s="80">
        <f>IF(N(A16)=0,"",IF(A16&gt;=TODAY(),A16-TODAY(),"—"))</f>
        <v/>
      </c>
    </row>
    <row r="17">
      <c r="A17" s="100" t="n"/>
      <c r="B17" s="58" t="n"/>
      <c r="C17" s="101" t="n"/>
      <c r="D17" s="58" t="n"/>
      <c r="E17" s="58" t="n"/>
      <c r="F17" s="102" t="n"/>
      <c r="G17" s="103">
        <f>IF(AND(N(C17)&gt;0,N(F17)&gt;0),F17/C17,"")</f>
        <v/>
      </c>
      <c r="H17" s="102" t="n"/>
      <c r="I17" s="103">
        <f>IF(AND(N(C17)&gt;0,N(H17)&gt;0),H17/C17,"")</f>
        <v/>
      </c>
      <c r="J17" s="104">
        <f>IF(AND(N(F17)&gt;0,N(H17)&gt;0),ROUND((H17-F17)*86400,0),"")</f>
        <v/>
      </c>
      <c r="K17" s="58" t="n"/>
      <c r="L17" s="58" t="n"/>
      <c r="M17" s="58" t="n"/>
      <c r="N17" s="58" t="n"/>
      <c r="O17" s="80">
        <f>IF(N(A17)=0,"",IF(A17&gt;=TODAY(),A17-TODAY(),"—"))</f>
        <v/>
      </c>
    </row>
    <row r="18">
      <c r="A18" s="100" t="n"/>
      <c r="B18" s="58" t="n"/>
      <c r="C18" s="101" t="n"/>
      <c r="D18" s="58" t="n"/>
      <c r="E18" s="58" t="n"/>
      <c r="F18" s="102" t="n"/>
      <c r="G18" s="103">
        <f>IF(AND(N(C18)&gt;0,N(F18)&gt;0),F18/C18,"")</f>
        <v/>
      </c>
      <c r="H18" s="102" t="n"/>
      <c r="I18" s="103">
        <f>IF(AND(N(C18)&gt;0,N(H18)&gt;0),H18/C18,"")</f>
        <v/>
      </c>
      <c r="J18" s="104">
        <f>IF(AND(N(F18)&gt;0,N(H18)&gt;0),ROUND((H18-F18)*86400,0),"")</f>
        <v/>
      </c>
      <c r="K18" s="58" t="n"/>
      <c r="L18" s="58" t="n"/>
      <c r="M18" s="58" t="n"/>
      <c r="N18" s="58" t="n"/>
      <c r="O18" s="80">
        <f>IF(N(A18)=0,"",IF(A18&gt;=TODAY(),A18-TODAY(),"—"))</f>
        <v/>
      </c>
    </row>
    <row r="19">
      <c r="A19" s="100" t="n"/>
      <c r="B19" s="58" t="n"/>
      <c r="C19" s="101" t="n"/>
      <c r="D19" s="58" t="n"/>
      <c r="E19" s="58" t="n"/>
      <c r="F19" s="102" t="n"/>
      <c r="G19" s="103">
        <f>IF(AND(N(C19)&gt;0,N(F19)&gt;0),F19/C19,"")</f>
        <v/>
      </c>
      <c r="H19" s="102" t="n"/>
      <c r="I19" s="103">
        <f>IF(AND(N(C19)&gt;0,N(H19)&gt;0),H19/C19,"")</f>
        <v/>
      </c>
      <c r="J19" s="104">
        <f>IF(AND(N(F19)&gt;0,N(H19)&gt;0),ROUND((H19-F19)*86400,0),"")</f>
        <v/>
      </c>
      <c r="K19" s="58" t="n"/>
      <c r="L19" s="58" t="n"/>
      <c r="M19" s="58" t="n"/>
      <c r="N19" s="58" t="n"/>
      <c r="O19" s="80">
        <f>IF(N(A19)=0,"",IF(A19&gt;=TODAY(),A19-TODAY(),"—"))</f>
        <v/>
      </c>
    </row>
    <row r="20">
      <c r="A20" s="100" t="n"/>
      <c r="B20" s="58" t="n"/>
      <c r="C20" s="101" t="n"/>
      <c r="D20" s="58" t="n"/>
      <c r="E20" s="58" t="n"/>
      <c r="F20" s="102" t="n"/>
      <c r="G20" s="103">
        <f>IF(AND(N(C20)&gt;0,N(F20)&gt;0),F20/C20,"")</f>
        <v/>
      </c>
      <c r="H20" s="102" t="n"/>
      <c r="I20" s="103">
        <f>IF(AND(N(C20)&gt;0,N(H20)&gt;0),H20/C20,"")</f>
        <v/>
      </c>
      <c r="J20" s="104">
        <f>IF(AND(N(F20)&gt;0,N(H20)&gt;0),ROUND((H20-F20)*86400,0),"")</f>
        <v/>
      </c>
      <c r="K20" s="58" t="n"/>
      <c r="L20" s="58" t="n"/>
      <c r="M20" s="58" t="n"/>
      <c r="N20" s="58" t="n"/>
      <c r="O20" s="80">
        <f>IF(N(A20)=0,"",IF(A20&gt;=TODAY(),A20-TODAY(),"—"))</f>
        <v/>
      </c>
    </row>
    <row r="21">
      <c r="A21" s="100" t="n"/>
      <c r="B21" s="58" t="n"/>
      <c r="C21" s="101" t="n"/>
      <c r="D21" s="58" t="n"/>
      <c r="E21" s="58" t="n"/>
      <c r="F21" s="102" t="n"/>
      <c r="G21" s="103">
        <f>IF(AND(N(C21)&gt;0,N(F21)&gt;0),F21/C21,"")</f>
        <v/>
      </c>
      <c r="H21" s="102" t="n"/>
      <c r="I21" s="103">
        <f>IF(AND(N(C21)&gt;0,N(H21)&gt;0),H21/C21,"")</f>
        <v/>
      </c>
      <c r="J21" s="104">
        <f>IF(AND(N(F21)&gt;0,N(H21)&gt;0),ROUND((H21-F21)*86400,0),"")</f>
        <v/>
      </c>
      <c r="K21" s="58" t="n"/>
      <c r="L21" s="58" t="n"/>
      <c r="M21" s="58" t="n"/>
      <c r="N21" s="58" t="n"/>
      <c r="O21" s="80">
        <f>IF(N(A21)=0,"",IF(A21&gt;=TODAY(),A21-TODAY(),"—"))</f>
        <v/>
      </c>
    </row>
    <row r="22">
      <c r="A22" s="100" t="n"/>
      <c r="B22" s="58" t="n"/>
      <c r="C22" s="101" t="n"/>
      <c r="D22" s="58" t="n"/>
      <c r="E22" s="58" t="n"/>
      <c r="F22" s="102" t="n"/>
      <c r="G22" s="103">
        <f>IF(AND(N(C22)&gt;0,N(F22)&gt;0),F22/C22,"")</f>
        <v/>
      </c>
      <c r="H22" s="102" t="n"/>
      <c r="I22" s="103">
        <f>IF(AND(N(C22)&gt;0,N(H22)&gt;0),H22/C22,"")</f>
        <v/>
      </c>
      <c r="J22" s="104">
        <f>IF(AND(N(F22)&gt;0,N(H22)&gt;0),ROUND((H22-F22)*86400,0),"")</f>
        <v/>
      </c>
      <c r="K22" s="58" t="n"/>
      <c r="L22" s="58" t="n"/>
      <c r="M22" s="58" t="n"/>
      <c r="N22" s="58" t="n"/>
      <c r="O22" s="80">
        <f>IF(N(A22)=0,"",IF(A22&gt;=TODAY(),A22-TODAY(),"—"))</f>
        <v/>
      </c>
    </row>
    <row r="23">
      <c r="A23" s="100" t="n"/>
      <c r="B23" s="58" t="n"/>
      <c r="C23" s="101" t="n"/>
      <c r="D23" s="58" t="n"/>
      <c r="E23" s="58" t="n"/>
      <c r="F23" s="102" t="n"/>
      <c r="G23" s="103">
        <f>IF(AND(N(C23)&gt;0,N(F23)&gt;0),F23/C23,"")</f>
        <v/>
      </c>
      <c r="H23" s="102" t="n"/>
      <c r="I23" s="103">
        <f>IF(AND(N(C23)&gt;0,N(H23)&gt;0),H23/C23,"")</f>
        <v/>
      </c>
      <c r="J23" s="104">
        <f>IF(AND(N(F23)&gt;0,N(H23)&gt;0),ROUND((H23-F23)*86400,0),"")</f>
        <v/>
      </c>
      <c r="K23" s="58" t="n"/>
      <c r="L23" s="58" t="n"/>
      <c r="M23" s="58" t="n"/>
      <c r="N23" s="58" t="n"/>
      <c r="O23" s="80">
        <f>IF(N(A23)=0,"",IF(A23&gt;=TODAY(),A23-TODAY(),"—"))</f>
        <v/>
      </c>
    </row>
    <row r="24">
      <c r="A24" s="100" t="n"/>
      <c r="B24" s="58" t="n"/>
      <c r="C24" s="101" t="n"/>
      <c r="D24" s="58" t="n"/>
      <c r="E24" s="58" t="n"/>
      <c r="F24" s="102" t="n"/>
      <c r="G24" s="103">
        <f>IF(AND(N(C24)&gt;0,N(F24)&gt;0),F24/C24,"")</f>
        <v/>
      </c>
      <c r="H24" s="102" t="n"/>
      <c r="I24" s="103">
        <f>IF(AND(N(C24)&gt;0,N(H24)&gt;0),H24/C24,"")</f>
        <v/>
      </c>
      <c r="J24" s="104">
        <f>IF(AND(N(F24)&gt;0,N(H24)&gt;0),ROUND((H24-F24)*86400,0),"")</f>
        <v/>
      </c>
      <c r="K24" s="58" t="n"/>
      <c r="L24" s="58" t="n"/>
      <c r="M24" s="58" t="n"/>
      <c r="N24" s="58" t="n"/>
      <c r="O24" s="80">
        <f>IF(N(A24)=0,"",IF(A24&gt;=TODAY(),A24-TODAY(),"—"))</f>
        <v/>
      </c>
    </row>
    <row r="25">
      <c r="A25" s="100" t="n"/>
      <c r="B25" s="58" t="n"/>
      <c r="C25" s="101" t="n"/>
      <c r="D25" s="58" t="n"/>
      <c r="E25" s="58" t="n"/>
      <c r="F25" s="102" t="n"/>
      <c r="G25" s="103">
        <f>IF(AND(N(C25)&gt;0,N(F25)&gt;0),F25/C25,"")</f>
        <v/>
      </c>
      <c r="H25" s="102" t="n"/>
      <c r="I25" s="103">
        <f>IF(AND(N(C25)&gt;0,N(H25)&gt;0),H25/C25,"")</f>
        <v/>
      </c>
      <c r="J25" s="104">
        <f>IF(AND(N(F25)&gt;0,N(H25)&gt;0),ROUND((H25-F25)*86400,0),"")</f>
        <v/>
      </c>
      <c r="K25" s="58" t="n"/>
      <c r="L25" s="58" t="n"/>
      <c r="M25" s="58" t="n"/>
      <c r="N25" s="58" t="n"/>
      <c r="O25" s="80">
        <f>IF(N(A25)=0,"",IF(A25&gt;=TODAY(),A25-TODAY(),"—"))</f>
        <v/>
      </c>
    </row>
    <row r="26">
      <c r="A26" s="100" t="n"/>
      <c r="B26" s="58" t="n"/>
      <c r="C26" s="101" t="n"/>
      <c r="D26" s="58" t="n"/>
      <c r="E26" s="58" t="n"/>
      <c r="F26" s="102" t="n"/>
      <c r="G26" s="103">
        <f>IF(AND(N(C26)&gt;0,N(F26)&gt;0),F26/C26,"")</f>
        <v/>
      </c>
      <c r="H26" s="102" t="n"/>
      <c r="I26" s="103">
        <f>IF(AND(N(C26)&gt;0,N(H26)&gt;0),H26/C26,"")</f>
        <v/>
      </c>
      <c r="J26" s="104">
        <f>IF(AND(N(F26)&gt;0,N(H26)&gt;0),ROUND((H26-F26)*86400,0),"")</f>
        <v/>
      </c>
      <c r="K26" s="58" t="n"/>
      <c r="L26" s="58" t="n"/>
      <c r="M26" s="58" t="n"/>
      <c r="N26" s="58" t="n"/>
      <c r="O26" s="80">
        <f>IF(N(A26)=0,"",IF(A26&gt;=TODAY(),A26-TODAY(),"—"))</f>
        <v/>
      </c>
    </row>
    <row r="27">
      <c r="A27" s="100" t="n"/>
      <c r="B27" s="58" t="n"/>
      <c r="C27" s="101" t="n"/>
      <c r="D27" s="58" t="n"/>
      <c r="E27" s="58" t="n"/>
      <c r="F27" s="102" t="n"/>
      <c r="G27" s="103">
        <f>IF(AND(N(C27)&gt;0,N(F27)&gt;0),F27/C27,"")</f>
        <v/>
      </c>
      <c r="H27" s="102" t="n"/>
      <c r="I27" s="103">
        <f>IF(AND(N(C27)&gt;0,N(H27)&gt;0),H27/C27,"")</f>
        <v/>
      </c>
      <c r="J27" s="104">
        <f>IF(AND(N(F27)&gt;0,N(H27)&gt;0),ROUND((H27-F27)*86400,0),"")</f>
        <v/>
      </c>
      <c r="K27" s="58" t="n"/>
      <c r="L27" s="58" t="n"/>
      <c r="M27" s="58" t="n"/>
      <c r="N27" s="58" t="n"/>
      <c r="O27" s="80">
        <f>IF(N(A27)=0,"",IF(A27&gt;=TODAY(),A27-TODAY(),"—"))</f>
        <v/>
      </c>
    </row>
    <row r="28">
      <c r="A28" s="100" t="n"/>
      <c r="B28" s="58" t="n"/>
      <c r="C28" s="101" t="n"/>
      <c r="D28" s="58" t="n"/>
      <c r="E28" s="58" t="n"/>
      <c r="F28" s="102" t="n"/>
      <c r="G28" s="103">
        <f>IF(AND(N(C28)&gt;0,N(F28)&gt;0),F28/C28,"")</f>
        <v/>
      </c>
      <c r="H28" s="102" t="n"/>
      <c r="I28" s="103">
        <f>IF(AND(N(C28)&gt;0,N(H28)&gt;0),H28/C28,"")</f>
        <v/>
      </c>
      <c r="J28" s="104">
        <f>IF(AND(N(F28)&gt;0,N(H28)&gt;0),ROUND((H28-F28)*86400,0),"")</f>
        <v/>
      </c>
      <c r="K28" s="58" t="n"/>
      <c r="L28" s="58" t="n"/>
      <c r="M28" s="58" t="n"/>
      <c r="N28" s="58" t="n"/>
      <c r="O28" s="80">
        <f>IF(N(A28)=0,"",IF(A28&gt;=TODAY(),A28-TODAY(),"—"))</f>
        <v/>
      </c>
    </row>
    <row r="29">
      <c r="A29" s="100" t="n"/>
      <c r="B29" s="58" t="n"/>
      <c r="C29" s="101" t="n"/>
      <c r="D29" s="58" t="n"/>
      <c r="E29" s="58" t="n"/>
      <c r="F29" s="102" t="n"/>
      <c r="G29" s="103">
        <f>IF(AND(N(C29)&gt;0,N(F29)&gt;0),F29/C29,"")</f>
        <v/>
      </c>
      <c r="H29" s="102" t="n"/>
      <c r="I29" s="103">
        <f>IF(AND(N(C29)&gt;0,N(H29)&gt;0),H29/C29,"")</f>
        <v/>
      </c>
      <c r="J29" s="104">
        <f>IF(AND(N(F29)&gt;0,N(H29)&gt;0),ROUND((H29-F29)*86400,0),"")</f>
        <v/>
      </c>
      <c r="K29" s="58" t="n"/>
      <c r="L29" s="58" t="n"/>
      <c r="M29" s="58" t="n"/>
      <c r="N29" s="58" t="n"/>
      <c r="O29" s="80">
        <f>IF(N(A29)=0,"",IF(A29&gt;=TODAY(),A29-TODAY(),"—"))</f>
        <v/>
      </c>
    </row>
    <row r="30">
      <c r="A30" s="100" t="n"/>
      <c r="B30" s="58" t="n"/>
      <c r="C30" s="101" t="n"/>
      <c r="D30" s="58" t="n"/>
      <c r="E30" s="58" t="n"/>
      <c r="F30" s="102" t="n"/>
      <c r="G30" s="103">
        <f>IF(AND(N(C30)&gt;0,N(F30)&gt;0),F30/C30,"")</f>
        <v/>
      </c>
      <c r="H30" s="102" t="n"/>
      <c r="I30" s="103">
        <f>IF(AND(N(C30)&gt;0,N(H30)&gt;0),H30/C30,"")</f>
        <v/>
      </c>
      <c r="J30" s="104">
        <f>IF(AND(N(F30)&gt;0,N(H30)&gt;0),ROUND((H30-F30)*86400,0),"")</f>
        <v/>
      </c>
      <c r="K30" s="58" t="n"/>
      <c r="L30" s="58" t="n"/>
      <c r="M30" s="58" t="n"/>
      <c r="N30" s="58" t="n"/>
      <c r="O30" s="80">
        <f>IF(N(A30)=0,"",IF(A30&gt;=TODAY(),A30-TODAY(),"—"))</f>
        <v/>
      </c>
    </row>
    <row r="31">
      <c r="A31" s="100" t="n"/>
      <c r="B31" s="58" t="n"/>
      <c r="C31" s="101" t="n"/>
      <c r="D31" s="58" t="n"/>
      <c r="E31" s="58" t="n"/>
      <c r="F31" s="102" t="n"/>
      <c r="G31" s="103">
        <f>IF(AND(N(C31)&gt;0,N(F31)&gt;0),F31/C31,"")</f>
        <v/>
      </c>
      <c r="H31" s="102" t="n"/>
      <c r="I31" s="103">
        <f>IF(AND(N(C31)&gt;0,N(H31)&gt;0),H31/C31,"")</f>
        <v/>
      </c>
      <c r="J31" s="104">
        <f>IF(AND(N(F31)&gt;0,N(H31)&gt;0),ROUND((H31-F31)*86400,0),"")</f>
        <v/>
      </c>
      <c r="K31" s="58" t="n"/>
      <c r="L31" s="58" t="n"/>
      <c r="M31" s="58" t="n"/>
      <c r="N31" s="58" t="n"/>
      <c r="O31" s="80">
        <f>IF(N(A31)=0,"",IF(A31&gt;=TODAY(),A31-TODAY(),"—"))</f>
        <v/>
      </c>
    </row>
    <row r="32">
      <c r="A32" s="100" t="n"/>
      <c r="B32" s="58" t="n"/>
      <c r="C32" s="101" t="n"/>
      <c r="D32" s="58" t="n"/>
      <c r="E32" s="58" t="n"/>
      <c r="F32" s="102" t="n"/>
      <c r="G32" s="103">
        <f>IF(AND(N(C32)&gt;0,N(F32)&gt;0),F32/C32,"")</f>
        <v/>
      </c>
      <c r="H32" s="102" t="n"/>
      <c r="I32" s="103">
        <f>IF(AND(N(C32)&gt;0,N(H32)&gt;0),H32/C32,"")</f>
        <v/>
      </c>
      <c r="J32" s="104">
        <f>IF(AND(N(F32)&gt;0,N(H32)&gt;0),ROUND((H32-F32)*86400,0),"")</f>
        <v/>
      </c>
      <c r="K32" s="58" t="n"/>
      <c r="L32" s="58" t="n"/>
      <c r="M32" s="58" t="n"/>
      <c r="N32" s="58" t="n"/>
      <c r="O32" s="80">
        <f>IF(N(A32)=0,"",IF(A32&gt;=TODAY(),A32-TODAY(),"—"))</f>
        <v/>
      </c>
    </row>
    <row r="33">
      <c r="A33" s="100" t="n"/>
      <c r="B33" s="58" t="n"/>
      <c r="C33" s="101" t="n"/>
      <c r="D33" s="58" t="n"/>
      <c r="E33" s="58" t="n"/>
      <c r="F33" s="102" t="n"/>
      <c r="G33" s="103">
        <f>IF(AND(N(C33)&gt;0,N(F33)&gt;0),F33/C33,"")</f>
        <v/>
      </c>
      <c r="H33" s="102" t="n"/>
      <c r="I33" s="103">
        <f>IF(AND(N(C33)&gt;0,N(H33)&gt;0),H33/C33,"")</f>
        <v/>
      </c>
      <c r="J33" s="104">
        <f>IF(AND(N(F33)&gt;0,N(H33)&gt;0),ROUND((H33-F33)*86400,0),"")</f>
        <v/>
      </c>
      <c r="K33" s="58" t="n"/>
      <c r="L33" s="58" t="n"/>
      <c r="M33" s="58" t="n"/>
      <c r="N33" s="58" t="n"/>
      <c r="O33" s="80">
        <f>IF(N(A33)=0,"",IF(A33&gt;=TODAY(),A33-TODAY(),"—"))</f>
        <v/>
      </c>
    </row>
    <row r="34">
      <c r="A34" s="100" t="n"/>
      <c r="B34" s="58" t="n"/>
      <c r="C34" s="101" t="n"/>
      <c r="D34" s="58" t="n"/>
      <c r="E34" s="58" t="n"/>
      <c r="F34" s="102" t="n"/>
      <c r="G34" s="103">
        <f>IF(AND(N(C34)&gt;0,N(F34)&gt;0),F34/C34,"")</f>
        <v/>
      </c>
      <c r="H34" s="102" t="n"/>
      <c r="I34" s="103">
        <f>IF(AND(N(C34)&gt;0,N(H34)&gt;0),H34/C34,"")</f>
        <v/>
      </c>
      <c r="J34" s="104">
        <f>IF(AND(N(F34)&gt;0,N(H34)&gt;0),ROUND((H34-F34)*86400,0),"")</f>
        <v/>
      </c>
      <c r="K34" s="58" t="n"/>
      <c r="L34" s="58" t="n"/>
      <c r="M34" s="58" t="n"/>
      <c r="N34" s="58" t="n"/>
      <c r="O34" s="80">
        <f>IF(N(A34)=0,"",IF(A34&gt;=TODAY(),A34-TODAY(),"—"))</f>
        <v/>
      </c>
    </row>
    <row r="35">
      <c r="A35" s="100" t="n"/>
      <c r="B35" s="58" t="n"/>
      <c r="C35" s="101" t="n"/>
      <c r="D35" s="58" t="n"/>
      <c r="E35" s="58" t="n"/>
      <c r="F35" s="102" t="n"/>
      <c r="G35" s="103">
        <f>IF(AND(N(C35)&gt;0,N(F35)&gt;0),F35/C35,"")</f>
        <v/>
      </c>
      <c r="H35" s="102" t="n"/>
      <c r="I35" s="103">
        <f>IF(AND(N(C35)&gt;0,N(H35)&gt;0),H35/C35,"")</f>
        <v/>
      </c>
      <c r="J35" s="104">
        <f>IF(AND(N(F35)&gt;0,N(H35)&gt;0),ROUND((H35-F35)*86400,0),"")</f>
        <v/>
      </c>
      <c r="K35" s="58" t="n"/>
      <c r="L35" s="58" t="n"/>
      <c r="M35" s="58" t="n"/>
      <c r="N35" s="58" t="n"/>
      <c r="O35" s="80">
        <f>IF(N(A35)=0,"",IF(A35&gt;=TODAY(),A35-TODAY(),"—"))</f>
        <v/>
      </c>
    </row>
    <row r="36">
      <c r="A36" s="100" t="n"/>
      <c r="B36" s="58" t="n"/>
      <c r="C36" s="101" t="n"/>
      <c r="D36" s="58" t="n"/>
      <c r="E36" s="58" t="n"/>
      <c r="F36" s="102" t="n"/>
      <c r="G36" s="103">
        <f>IF(AND(N(C36)&gt;0,N(F36)&gt;0),F36/C36,"")</f>
        <v/>
      </c>
      <c r="H36" s="102" t="n"/>
      <c r="I36" s="103">
        <f>IF(AND(N(C36)&gt;0,N(H36)&gt;0),H36/C36,"")</f>
        <v/>
      </c>
      <c r="J36" s="104">
        <f>IF(AND(N(F36)&gt;0,N(H36)&gt;0),ROUND((H36-F36)*86400,0),"")</f>
        <v/>
      </c>
      <c r="K36" s="58" t="n"/>
      <c r="L36" s="58" t="n"/>
      <c r="M36" s="58" t="n"/>
      <c r="N36" s="58" t="n"/>
      <c r="O36" s="80">
        <f>IF(N(A36)=0,"",IF(A36&gt;=TODAY(),A36-TODAY(),"—"))</f>
        <v/>
      </c>
    </row>
    <row r="37">
      <c r="A37" s="100" t="n"/>
      <c r="B37" s="58" t="n"/>
      <c r="C37" s="101" t="n"/>
      <c r="D37" s="58" t="n"/>
      <c r="E37" s="58" t="n"/>
      <c r="F37" s="102" t="n"/>
      <c r="G37" s="103">
        <f>IF(AND(N(C37)&gt;0,N(F37)&gt;0),F37/C37,"")</f>
        <v/>
      </c>
      <c r="H37" s="102" t="n"/>
      <c r="I37" s="103">
        <f>IF(AND(N(C37)&gt;0,N(H37)&gt;0),H37/C37,"")</f>
        <v/>
      </c>
      <c r="J37" s="104">
        <f>IF(AND(N(F37)&gt;0,N(H37)&gt;0),ROUND((H37-F37)*86400,0),"")</f>
        <v/>
      </c>
      <c r="K37" s="58" t="n"/>
      <c r="L37" s="58" t="n"/>
      <c r="M37" s="58" t="n"/>
      <c r="N37" s="58" t="n"/>
      <c r="O37" s="80">
        <f>IF(N(A37)=0,"",IF(A37&gt;=TODAY(),A37-TODAY(),"—"))</f>
        <v/>
      </c>
    </row>
    <row r="38">
      <c r="A38" s="100" t="n"/>
      <c r="B38" s="58" t="n"/>
      <c r="C38" s="101" t="n"/>
      <c r="D38" s="58" t="n"/>
      <c r="E38" s="58" t="n"/>
      <c r="F38" s="102" t="n"/>
      <c r="G38" s="103">
        <f>IF(AND(N(C38)&gt;0,N(F38)&gt;0),F38/C38,"")</f>
        <v/>
      </c>
      <c r="H38" s="102" t="n"/>
      <c r="I38" s="103">
        <f>IF(AND(N(C38)&gt;0,N(H38)&gt;0),H38/C38,"")</f>
        <v/>
      </c>
      <c r="J38" s="104">
        <f>IF(AND(N(F38)&gt;0,N(H38)&gt;0),ROUND((H38-F38)*86400,0),"")</f>
        <v/>
      </c>
      <c r="K38" s="58" t="n"/>
      <c r="L38" s="58" t="n"/>
      <c r="M38" s="58" t="n"/>
      <c r="N38" s="58" t="n"/>
      <c r="O38" s="80">
        <f>IF(N(A38)=0,"",IF(A38&gt;=TODAY(),A38-TODAY(),"—"))</f>
        <v/>
      </c>
    </row>
    <row r="39">
      <c r="A39" s="100" t="n"/>
      <c r="B39" s="58" t="n"/>
      <c r="C39" s="101" t="n"/>
      <c r="D39" s="58" t="n"/>
      <c r="E39" s="58" t="n"/>
      <c r="F39" s="102" t="n"/>
      <c r="G39" s="103">
        <f>IF(AND(N(C39)&gt;0,N(F39)&gt;0),F39/C39,"")</f>
        <v/>
      </c>
      <c r="H39" s="102" t="n"/>
      <c r="I39" s="103">
        <f>IF(AND(N(C39)&gt;0,N(H39)&gt;0),H39/C39,"")</f>
        <v/>
      </c>
      <c r="J39" s="104">
        <f>IF(AND(N(F39)&gt;0,N(H39)&gt;0),ROUND((H39-F39)*86400,0),"")</f>
        <v/>
      </c>
      <c r="K39" s="58" t="n"/>
      <c r="L39" s="58" t="n"/>
      <c r="M39" s="58" t="n"/>
      <c r="N39" s="58" t="n"/>
      <c r="O39" s="80">
        <f>IF(N(A39)=0,"",IF(A39&gt;=TODAY(),A39-TODAY(),"—"))</f>
        <v/>
      </c>
    </row>
  </sheetData>
  <conditionalFormatting sqref="J4:J39">
    <cfRule type="cellIs" priority="1" operator="lessThanOrEqual" dxfId="3">
      <formula>0</formula>
    </cfRule>
    <cfRule type="cellIs" priority="2" operator="greaterThan" dxfId="6">
      <formula>0</formula>
    </cfRule>
  </conditionalFormatting>
  <conditionalFormatting sqref="A4:O39">
    <cfRule type="expression" priority="3" dxfId="16">
      <formula>$D4="A"</formula>
    </cfRule>
  </conditionalFormatting>
  <dataValidations count="2">
    <dataValidation sqref="E4:E39" showDropDown="0" showInputMessage="0" showErrorMessage="0" allowBlank="1" error="Wybierz wartość z listy (arkusz Słownik)." type="list" errorStyle="warning">
      <formula1>='Słownik'!$I$17:$I$31</formula1>
    </dataValidation>
    <dataValidation sqref="D4:D39" showDropDown="0" showInputMessage="0" showErrorMessage="0" allowBlank="1" type="list">
      <formula1>"A,B,C"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9" customWidth="1" min="3" max="3"/>
    <col width="8" customWidth="1" min="4" max="4"/>
    <col width="9" customWidth="1" min="5" max="5"/>
    <col width="9" customWidth="1" min="6" max="6"/>
    <col width="8" customWidth="1" min="7" max="7"/>
    <col width="10" customWidth="1" min="8" max="8"/>
    <col width="30" customWidth="1" min="9" max="9"/>
  </cols>
  <sheetData>
    <row r="1">
      <c r="A1" s="15" t="inlineStr">
        <is>
          <t>Buty</t>
        </is>
      </c>
    </row>
    <row r="2">
      <c r="A2" s="16" t="inlineStr">
        <is>
          <t>Wpisz pary butów – pojawią się na liście w Dzienniku. Przebieg liczy się sam z kolumny „Buty” w Dzienniku.</t>
        </is>
      </c>
    </row>
    <row r="4" ht="40" customHeight="1">
      <c r="A4" s="85" t="inlineStr">
        <is>
          <t>Model / nazwa pary</t>
        </is>
      </c>
      <c r="B4" s="85" t="inlineStr">
        <is>
          <t>Od kiedy</t>
        </is>
      </c>
      <c r="C4" s="85" t="inlineStr">
        <is>
          <t>Przebieg startowy km</t>
        </is>
      </c>
      <c r="D4" s="85" t="inlineStr">
        <is>
          <t>Limit km</t>
        </is>
      </c>
      <c r="E4" s="85" t="inlineStr">
        <is>
          <t>km w dzienniku</t>
        </is>
      </c>
      <c r="F4" s="85" t="inlineStr">
        <is>
          <t>Przebieg razem</t>
        </is>
      </c>
      <c r="G4" s="85" t="inlineStr">
        <is>
          <t>% limitu</t>
        </is>
      </c>
      <c r="H4" s="85" t="inlineStr">
        <is>
          <t>Ostatnio użyte</t>
        </is>
      </c>
      <c r="I4" s="85" t="inlineStr">
        <is>
          <t>Uwagi</t>
        </is>
      </c>
    </row>
    <row r="5">
      <c r="A5" s="105" t="n"/>
      <c r="B5" s="106" t="n"/>
      <c r="C5" s="105" t="n"/>
      <c r="D5" s="105" t="n"/>
      <c r="E5" s="107">
        <f>IF(A5="","",SUMIFS('Dziennik'!$P$4:$P$1200,'Dziennik'!$AE$4:$AE$1200,A5))</f>
        <v/>
      </c>
      <c r="F5" s="107">
        <f>IF(A5="","",N(C5)+E5)</f>
        <v/>
      </c>
      <c r="G5" s="108">
        <f>IF(OR(A5="",N(D5)=0),"",F5/D5)</f>
        <v/>
      </c>
      <c r="H5" s="109">
        <f>IF(A5="","",IF(COUNTIF('Dziennik'!$AE$4:$AE$1200,A5)=0,"",_xlfn.MAXIFS('Dziennik'!$A$4:$A$1200,'Dziennik'!$AE$4:$AE$1200,A5)))</f>
        <v/>
      </c>
      <c r="I5" s="105" t="n"/>
    </row>
    <row r="6">
      <c r="A6" s="105" t="n"/>
      <c r="B6" s="106" t="n"/>
      <c r="C6" s="105" t="n"/>
      <c r="D6" s="105" t="n"/>
      <c r="E6" s="107">
        <f>IF(A6="","",SUMIFS('Dziennik'!$P$4:$P$1200,'Dziennik'!$AE$4:$AE$1200,A6))</f>
        <v/>
      </c>
      <c r="F6" s="107">
        <f>IF(A6="","",N(C6)+E6)</f>
        <v/>
      </c>
      <c r="G6" s="108">
        <f>IF(OR(A6="",N(D6)=0),"",F6/D6)</f>
        <v/>
      </c>
      <c r="H6" s="109">
        <f>IF(A6="","",IF(COUNTIF('Dziennik'!$AE$4:$AE$1200,A6)=0,"",_xlfn.MAXIFS('Dziennik'!$A$4:$A$1200,'Dziennik'!$AE$4:$AE$1200,A6)))</f>
        <v/>
      </c>
      <c r="I6" s="105" t="n"/>
    </row>
    <row r="7">
      <c r="A7" s="105" t="n"/>
      <c r="B7" s="106" t="n"/>
      <c r="C7" s="105" t="n"/>
      <c r="D7" s="105" t="n"/>
      <c r="E7" s="107">
        <f>IF(A7="","",SUMIFS('Dziennik'!$P$4:$P$1200,'Dziennik'!$AE$4:$AE$1200,A7))</f>
        <v/>
      </c>
      <c r="F7" s="107">
        <f>IF(A7="","",N(C7)+E7)</f>
        <v/>
      </c>
      <c r="G7" s="108">
        <f>IF(OR(A7="",N(D7)=0),"",F7/D7)</f>
        <v/>
      </c>
      <c r="H7" s="109">
        <f>IF(A7="","",IF(COUNTIF('Dziennik'!$AE$4:$AE$1200,A7)=0,"",_xlfn.MAXIFS('Dziennik'!$A$4:$A$1200,'Dziennik'!$AE$4:$AE$1200,A7)))</f>
        <v/>
      </c>
      <c r="I7" s="105" t="n"/>
    </row>
    <row r="8">
      <c r="A8" s="105" t="n"/>
      <c r="B8" s="106" t="n"/>
      <c r="C8" s="105" t="n"/>
      <c r="D8" s="105" t="n"/>
      <c r="E8" s="107">
        <f>IF(A8="","",SUMIFS('Dziennik'!$P$4:$P$1200,'Dziennik'!$AE$4:$AE$1200,A8))</f>
        <v/>
      </c>
      <c r="F8" s="107">
        <f>IF(A8="","",N(C8)+E8)</f>
        <v/>
      </c>
      <c r="G8" s="108">
        <f>IF(OR(A8="",N(D8)=0),"",F8/D8)</f>
        <v/>
      </c>
      <c r="H8" s="109">
        <f>IF(A8="","",IF(COUNTIF('Dziennik'!$AE$4:$AE$1200,A8)=0,"",_xlfn.MAXIFS('Dziennik'!$A$4:$A$1200,'Dziennik'!$AE$4:$AE$1200,A8)))</f>
        <v/>
      </c>
      <c r="I8" s="105" t="n"/>
    </row>
    <row r="9">
      <c r="A9" s="105" t="n"/>
      <c r="B9" s="106" t="n"/>
      <c r="C9" s="105" t="n"/>
      <c r="D9" s="105" t="n"/>
      <c r="E9" s="107">
        <f>IF(A9="","",SUMIFS('Dziennik'!$P$4:$P$1200,'Dziennik'!$AE$4:$AE$1200,A9))</f>
        <v/>
      </c>
      <c r="F9" s="107">
        <f>IF(A9="","",N(C9)+E9)</f>
        <v/>
      </c>
      <c r="G9" s="108">
        <f>IF(OR(A9="",N(D9)=0),"",F9/D9)</f>
        <v/>
      </c>
      <c r="H9" s="109">
        <f>IF(A9="","",IF(COUNTIF('Dziennik'!$AE$4:$AE$1200,A9)=0,"",_xlfn.MAXIFS('Dziennik'!$A$4:$A$1200,'Dziennik'!$AE$4:$AE$1200,A9)))</f>
        <v/>
      </c>
      <c r="I9" s="105" t="n"/>
    </row>
    <row r="10">
      <c r="A10" s="105" t="n"/>
      <c r="B10" s="106" t="n"/>
      <c r="C10" s="105" t="n"/>
      <c r="D10" s="105" t="n"/>
      <c r="E10" s="107">
        <f>IF(A10="","",SUMIFS('Dziennik'!$P$4:$P$1200,'Dziennik'!$AE$4:$AE$1200,A10))</f>
        <v/>
      </c>
      <c r="F10" s="107">
        <f>IF(A10="","",N(C10)+E10)</f>
        <v/>
      </c>
      <c r="G10" s="108">
        <f>IF(OR(A10="",N(D10)=0),"",F10/D10)</f>
        <v/>
      </c>
      <c r="H10" s="109">
        <f>IF(A10="","",IF(COUNTIF('Dziennik'!$AE$4:$AE$1200,A10)=0,"",_xlfn.MAXIFS('Dziennik'!$A$4:$A$1200,'Dziennik'!$AE$4:$AE$1200,A10)))</f>
        <v/>
      </c>
      <c r="I10" s="105" t="n"/>
    </row>
    <row r="11">
      <c r="A11" s="105" t="n"/>
      <c r="B11" s="106" t="n"/>
      <c r="C11" s="105" t="n"/>
      <c r="D11" s="105" t="n"/>
      <c r="E11" s="107">
        <f>IF(A11="","",SUMIFS('Dziennik'!$P$4:$P$1200,'Dziennik'!$AE$4:$AE$1200,A11))</f>
        <v/>
      </c>
      <c r="F11" s="107">
        <f>IF(A11="","",N(C11)+E11)</f>
        <v/>
      </c>
      <c r="G11" s="108">
        <f>IF(OR(A11="",N(D11)=0),"",F11/D11)</f>
        <v/>
      </c>
      <c r="H11" s="109">
        <f>IF(A11="","",IF(COUNTIF('Dziennik'!$AE$4:$AE$1200,A11)=0,"",_xlfn.MAXIFS('Dziennik'!$A$4:$A$1200,'Dziennik'!$AE$4:$AE$1200,A11)))</f>
        <v/>
      </c>
      <c r="I11" s="105" t="n"/>
    </row>
    <row r="12">
      <c r="A12" s="105" t="n"/>
      <c r="B12" s="106" t="n"/>
      <c r="C12" s="105" t="n"/>
      <c r="D12" s="105" t="n"/>
      <c r="E12" s="107">
        <f>IF(A12="","",SUMIFS('Dziennik'!$P$4:$P$1200,'Dziennik'!$AE$4:$AE$1200,A12))</f>
        <v/>
      </c>
      <c r="F12" s="107">
        <f>IF(A12="","",N(C12)+E12)</f>
        <v/>
      </c>
      <c r="G12" s="108">
        <f>IF(OR(A12="",N(D12)=0),"",F12/D12)</f>
        <v/>
      </c>
      <c r="H12" s="109">
        <f>IF(A12="","",IF(COUNTIF('Dziennik'!$AE$4:$AE$1200,A12)=0,"",_xlfn.MAXIFS('Dziennik'!$A$4:$A$1200,'Dziennik'!$AE$4:$AE$1200,A12)))</f>
        <v/>
      </c>
      <c r="I12" s="105" t="n"/>
    </row>
    <row r="13">
      <c r="A13" s="105" t="n"/>
      <c r="B13" s="106" t="n"/>
      <c r="C13" s="105" t="n"/>
      <c r="D13" s="105" t="n"/>
      <c r="E13" s="107">
        <f>IF(A13="","",SUMIFS('Dziennik'!$P$4:$P$1200,'Dziennik'!$AE$4:$AE$1200,A13))</f>
        <v/>
      </c>
      <c r="F13" s="107">
        <f>IF(A13="","",N(C13)+E13)</f>
        <v/>
      </c>
      <c r="G13" s="108">
        <f>IF(OR(A13="",N(D13)=0),"",F13/D13)</f>
        <v/>
      </c>
      <c r="H13" s="109">
        <f>IF(A13="","",IF(COUNTIF('Dziennik'!$AE$4:$AE$1200,A13)=0,"",_xlfn.MAXIFS('Dziennik'!$A$4:$A$1200,'Dziennik'!$AE$4:$AE$1200,A13)))</f>
        <v/>
      </c>
      <c r="I13" s="105" t="n"/>
    </row>
    <row r="14">
      <c r="A14" s="105" t="n"/>
      <c r="B14" s="106" t="n"/>
      <c r="C14" s="105" t="n"/>
      <c r="D14" s="105" t="n"/>
      <c r="E14" s="107">
        <f>IF(A14="","",SUMIFS('Dziennik'!$P$4:$P$1200,'Dziennik'!$AE$4:$AE$1200,A14))</f>
        <v/>
      </c>
      <c r="F14" s="107">
        <f>IF(A14="","",N(C14)+E14)</f>
        <v/>
      </c>
      <c r="G14" s="108">
        <f>IF(OR(A14="",N(D14)=0),"",F14/D14)</f>
        <v/>
      </c>
      <c r="H14" s="109">
        <f>IF(A14="","",IF(COUNTIF('Dziennik'!$AE$4:$AE$1200,A14)=0,"",_xlfn.MAXIFS('Dziennik'!$A$4:$A$1200,'Dziennik'!$AE$4:$AE$1200,A14)))</f>
        <v/>
      </c>
      <c r="I14" s="105" t="n"/>
    </row>
    <row r="15">
      <c r="A15" s="105" t="n"/>
      <c r="B15" s="106" t="n"/>
      <c r="C15" s="105" t="n"/>
      <c r="D15" s="105" t="n"/>
      <c r="E15" s="107">
        <f>IF(A15="","",SUMIFS('Dziennik'!$P$4:$P$1200,'Dziennik'!$AE$4:$AE$1200,A15))</f>
        <v/>
      </c>
      <c r="F15" s="107">
        <f>IF(A15="","",N(C15)+E15)</f>
        <v/>
      </c>
      <c r="G15" s="108">
        <f>IF(OR(A15="",N(D15)=0),"",F15/D15)</f>
        <v/>
      </c>
      <c r="H15" s="109">
        <f>IF(A15="","",IF(COUNTIF('Dziennik'!$AE$4:$AE$1200,A15)=0,"",_xlfn.MAXIFS('Dziennik'!$A$4:$A$1200,'Dziennik'!$AE$4:$AE$1200,A15)))</f>
        <v/>
      </c>
      <c r="I15" s="105" t="n"/>
    </row>
    <row r="16">
      <c r="A16" s="105" t="n"/>
      <c r="B16" s="106" t="n"/>
      <c r="C16" s="105" t="n"/>
      <c r="D16" s="105" t="n"/>
      <c r="E16" s="107">
        <f>IF(A16="","",SUMIFS('Dziennik'!$P$4:$P$1200,'Dziennik'!$AE$4:$AE$1200,A16))</f>
        <v/>
      </c>
      <c r="F16" s="107">
        <f>IF(A16="","",N(C16)+E16)</f>
        <v/>
      </c>
      <c r="G16" s="108">
        <f>IF(OR(A16="",N(D16)=0),"",F16/D16)</f>
        <v/>
      </c>
      <c r="H16" s="109">
        <f>IF(A16="","",IF(COUNTIF('Dziennik'!$AE$4:$AE$1200,A16)=0,"",_xlfn.MAXIFS('Dziennik'!$A$4:$A$1200,'Dziennik'!$AE$4:$AE$1200,A16)))</f>
        <v/>
      </c>
      <c r="I16" s="105" t="n"/>
    </row>
    <row r="17">
      <c r="A17" s="105" t="n"/>
      <c r="B17" s="106" t="n"/>
      <c r="C17" s="105" t="n"/>
      <c r="D17" s="105" t="n"/>
      <c r="E17" s="107">
        <f>IF(A17="","",SUMIFS('Dziennik'!$P$4:$P$1200,'Dziennik'!$AE$4:$AE$1200,A17))</f>
        <v/>
      </c>
      <c r="F17" s="107">
        <f>IF(A17="","",N(C17)+E17)</f>
        <v/>
      </c>
      <c r="G17" s="108">
        <f>IF(OR(A17="",N(D17)=0),"",F17/D17)</f>
        <v/>
      </c>
      <c r="H17" s="109">
        <f>IF(A17="","",IF(COUNTIF('Dziennik'!$AE$4:$AE$1200,A17)=0,"",_xlfn.MAXIFS('Dziennik'!$A$4:$A$1200,'Dziennik'!$AE$4:$AE$1200,A17)))</f>
        <v/>
      </c>
      <c r="I17" s="105" t="n"/>
    </row>
    <row r="18">
      <c r="A18" s="105" t="n"/>
      <c r="B18" s="106" t="n"/>
      <c r="C18" s="105" t="n"/>
      <c r="D18" s="105" t="n"/>
      <c r="E18" s="107">
        <f>IF(A18="","",SUMIFS('Dziennik'!$P$4:$P$1200,'Dziennik'!$AE$4:$AE$1200,A18))</f>
        <v/>
      </c>
      <c r="F18" s="107">
        <f>IF(A18="","",N(C18)+E18)</f>
        <v/>
      </c>
      <c r="G18" s="108">
        <f>IF(OR(A18="",N(D18)=0),"",F18/D18)</f>
        <v/>
      </c>
      <c r="H18" s="109">
        <f>IF(A18="","",IF(COUNTIF('Dziennik'!$AE$4:$AE$1200,A18)=0,"",_xlfn.MAXIFS('Dziennik'!$A$4:$A$1200,'Dziennik'!$AE$4:$AE$1200,A18)))</f>
        <v/>
      </c>
      <c r="I18" s="105" t="n"/>
    </row>
    <row r="19">
      <c r="A19" s="105" t="n"/>
      <c r="B19" s="106" t="n"/>
      <c r="C19" s="105" t="n"/>
      <c r="D19" s="105" t="n"/>
      <c r="E19" s="107">
        <f>IF(A19="","",SUMIFS('Dziennik'!$P$4:$P$1200,'Dziennik'!$AE$4:$AE$1200,A19))</f>
        <v/>
      </c>
      <c r="F19" s="107">
        <f>IF(A19="","",N(C19)+E19)</f>
        <v/>
      </c>
      <c r="G19" s="108">
        <f>IF(OR(A19="",N(D19)=0),"",F19/D19)</f>
        <v/>
      </c>
      <c r="H19" s="109">
        <f>IF(A19="","",IF(COUNTIF('Dziennik'!$AE$4:$AE$1200,A19)=0,"",_xlfn.MAXIFS('Dziennik'!$A$4:$A$1200,'Dziennik'!$AE$4:$AE$1200,A19)))</f>
        <v/>
      </c>
      <c r="I19" s="105" t="n"/>
    </row>
    <row r="20">
      <c r="A20" s="105" t="n"/>
      <c r="B20" s="106" t="n"/>
      <c r="C20" s="105" t="n"/>
      <c r="D20" s="105" t="n"/>
      <c r="E20" s="107">
        <f>IF(A20="","",SUMIFS('Dziennik'!$P$4:$P$1200,'Dziennik'!$AE$4:$AE$1200,A20))</f>
        <v/>
      </c>
      <c r="F20" s="107">
        <f>IF(A20="","",N(C20)+E20)</f>
        <v/>
      </c>
      <c r="G20" s="108">
        <f>IF(OR(A20="",N(D20)=0),"",F20/D20)</f>
        <v/>
      </c>
      <c r="H20" s="109">
        <f>IF(A20="","",IF(COUNTIF('Dziennik'!$AE$4:$AE$1200,A20)=0,"",_xlfn.MAXIFS('Dziennik'!$A$4:$A$1200,'Dziennik'!$AE$4:$AE$1200,A20)))</f>
        <v/>
      </c>
      <c r="I20" s="105" t="n"/>
    </row>
    <row r="21">
      <c r="A21" s="105" t="n"/>
      <c r="B21" s="106" t="n"/>
      <c r="C21" s="105" t="n"/>
      <c r="D21" s="105" t="n"/>
      <c r="E21" s="107">
        <f>IF(A21="","",SUMIFS('Dziennik'!$P$4:$P$1200,'Dziennik'!$AE$4:$AE$1200,A21))</f>
        <v/>
      </c>
      <c r="F21" s="107">
        <f>IF(A21="","",N(C21)+E21)</f>
        <v/>
      </c>
      <c r="G21" s="108">
        <f>IF(OR(A21="",N(D21)=0),"",F21/D21)</f>
        <v/>
      </c>
      <c r="H21" s="109">
        <f>IF(A21="","",IF(COUNTIF('Dziennik'!$AE$4:$AE$1200,A21)=0,"",_xlfn.MAXIFS('Dziennik'!$A$4:$A$1200,'Dziennik'!$AE$4:$AE$1200,A21)))</f>
        <v/>
      </c>
      <c r="I21" s="105" t="n"/>
    </row>
    <row r="22">
      <c r="A22" s="105" t="n"/>
      <c r="B22" s="106" t="n"/>
      <c r="C22" s="105" t="n"/>
      <c r="D22" s="105" t="n"/>
      <c r="E22" s="107">
        <f>IF(A22="","",SUMIFS('Dziennik'!$P$4:$P$1200,'Dziennik'!$AE$4:$AE$1200,A22))</f>
        <v/>
      </c>
      <c r="F22" s="107">
        <f>IF(A22="","",N(C22)+E22)</f>
        <v/>
      </c>
      <c r="G22" s="108">
        <f>IF(OR(A22="",N(D22)=0),"",F22/D22)</f>
        <v/>
      </c>
      <c r="H22" s="109">
        <f>IF(A22="","",IF(COUNTIF('Dziennik'!$AE$4:$AE$1200,A22)=0,"",_xlfn.MAXIFS('Dziennik'!$A$4:$A$1200,'Dziennik'!$AE$4:$AE$1200,A22)))</f>
        <v/>
      </c>
      <c r="I22" s="105" t="n"/>
    </row>
    <row r="23">
      <c r="A23" s="105" t="n"/>
      <c r="B23" s="106" t="n"/>
      <c r="C23" s="105" t="n"/>
      <c r="D23" s="105" t="n"/>
      <c r="E23" s="107">
        <f>IF(A23="","",SUMIFS('Dziennik'!$P$4:$P$1200,'Dziennik'!$AE$4:$AE$1200,A23))</f>
        <v/>
      </c>
      <c r="F23" s="107">
        <f>IF(A23="","",N(C23)+E23)</f>
        <v/>
      </c>
      <c r="G23" s="108">
        <f>IF(OR(A23="",N(D23)=0),"",F23/D23)</f>
        <v/>
      </c>
      <c r="H23" s="109">
        <f>IF(A23="","",IF(COUNTIF('Dziennik'!$AE$4:$AE$1200,A23)=0,"",_xlfn.MAXIFS('Dziennik'!$A$4:$A$1200,'Dziennik'!$AE$4:$AE$1200,A23)))</f>
        <v/>
      </c>
      <c r="I23" s="105" t="n"/>
    </row>
    <row r="24">
      <c r="A24" s="105" t="n"/>
      <c r="B24" s="106" t="n"/>
      <c r="C24" s="105" t="n"/>
      <c r="D24" s="105" t="n"/>
      <c r="E24" s="107">
        <f>IF(A24="","",SUMIFS('Dziennik'!$P$4:$P$1200,'Dziennik'!$AE$4:$AE$1200,A24))</f>
        <v/>
      </c>
      <c r="F24" s="107">
        <f>IF(A24="","",N(C24)+E24)</f>
        <v/>
      </c>
      <c r="G24" s="108">
        <f>IF(OR(A24="",N(D24)=0),"",F24/D24)</f>
        <v/>
      </c>
      <c r="H24" s="109">
        <f>IF(A24="","",IF(COUNTIF('Dziennik'!$AE$4:$AE$1200,A24)=0,"",_xlfn.MAXIFS('Dziennik'!$A$4:$A$1200,'Dziennik'!$AE$4:$AE$1200,A24)))</f>
        <v/>
      </c>
      <c r="I24" s="105" t="n"/>
    </row>
    <row r="25">
      <c r="A25" s="105" t="n"/>
      <c r="B25" s="106" t="n"/>
      <c r="C25" s="105" t="n"/>
      <c r="D25" s="105" t="n"/>
      <c r="E25" s="107">
        <f>IF(A25="","",SUMIFS('Dziennik'!$P$4:$P$1200,'Dziennik'!$AE$4:$AE$1200,A25))</f>
        <v/>
      </c>
      <c r="F25" s="107">
        <f>IF(A25="","",N(C25)+E25)</f>
        <v/>
      </c>
      <c r="G25" s="108">
        <f>IF(OR(A25="",N(D25)=0),"",F25/D25)</f>
        <v/>
      </c>
      <c r="H25" s="109">
        <f>IF(A25="","",IF(COUNTIF('Dziennik'!$AE$4:$AE$1200,A25)=0,"",_xlfn.MAXIFS('Dziennik'!$A$4:$A$1200,'Dziennik'!$AE$4:$AE$1200,A25)))</f>
        <v/>
      </c>
      <c r="I25" s="105" t="n"/>
    </row>
    <row r="26">
      <c r="A26" s="105" t="n"/>
      <c r="B26" s="106" t="n"/>
      <c r="C26" s="105" t="n"/>
      <c r="D26" s="105" t="n"/>
      <c r="E26" s="107">
        <f>IF(A26="","",SUMIFS('Dziennik'!$P$4:$P$1200,'Dziennik'!$AE$4:$AE$1200,A26))</f>
        <v/>
      </c>
      <c r="F26" s="107">
        <f>IF(A26="","",N(C26)+E26)</f>
        <v/>
      </c>
      <c r="G26" s="108">
        <f>IF(OR(A26="",N(D26)=0),"",F26/D26)</f>
        <v/>
      </c>
      <c r="H26" s="109">
        <f>IF(A26="","",IF(COUNTIF('Dziennik'!$AE$4:$AE$1200,A26)=0,"",_xlfn.MAXIFS('Dziennik'!$A$4:$A$1200,'Dziennik'!$AE$4:$AE$1200,A26)))</f>
        <v/>
      </c>
      <c r="I26" s="105" t="n"/>
    </row>
    <row r="27">
      <c r="A27" s="105" t="n"/>
      <c r="B27" s="106" t="n"/>
      <c r="C27" s="105" t="n"/>
      <c r="D27" s="105" t="n"/>
      <c r="E27" s="107">
        <f>IF(A27="","",SUMIFS('Dziennik'!$P$4:$P$1200,'Dziennik'!$AE$4:$AE$1200,A27))</f>
        <v/>
      </c>
      <c r="F27" s="107">
        <f>IF(A27="","",N(C27)+E27)</f>
        <v/>
      </c>
      <c r="G27" s="108">
        <f>IF(OR(A27="",N(D27)=0),"",F27/D27)</f>
        <v/>
      </c>
      <c r="H27" s="109">
        <f>IF(A27="","",IF(COUNTIF('Dziennik'!$AE$4:$AE$1200,A27)=0,"",_xlfn.MAXIFS('Dziennik'!$A$4:$A$1200,'Dziennik'!$AE$4:$AE$1200,A27)))</f>
        <v/>
      </c>
      <c r="I27" s="105" t="n"/>
    </row>
    <row r="28">
      <c r="A28" s="105" t="n"/>
      <c r="B28" s="106" t="n"/>
      <c r="C28" s="105" t="n"/>
      <c r="D28" s="105" t="n"/>
      <c r="E28" s="107">
        <f>IF(A28="","",SUMIFS('Dziennik'!$P$4:$P$1200,'Dziennik'!$AE$4:$AE$1200,A28))</f>
        <v/>
      </c>
      <c r="F28" s="107">
        <f>IF(A28="","",N(C28)+E28)</f>
        <v/>
      </c>
      <c r="G28" s="108">
        <f>IF(OR(A28="",N(D28)=0),"",F28/D28)</f>
        <v/>
      </c>
      <c r="H28" s="109">
        <f>IF(A28="","",IF(COUNTIF('Dziennik'!$AE$4:$AE$1200,A28)=0,"",_xlfn.MAXIFS('Dziennik'!$A$4:$A$1200,'Dziennik'!$AE$4:$AE$1200,A28)))</f>
        <v/>
      </c>
      <c r="I28" s="105" t="n"/>
    </row>
    <row r="29">
      <c r="A29" s="105" t="n"/>
      <c r="B29" s="106" t="n"/>
      <c r="C29" s="105" t="n"/>
      <c r="D29" s="105" t="n"/>
      <c r="E29" s="107">
        <f>IF(A29="","",SUMIFS('Dziennik'!$P$4:$P$1200,'Dziennik'!$AE$4:$AE$1200,A29))</f>
        <v/>
      </c>
      <c r="F29" s="107">
        <f>IF(A29="","",N(C29)+E29)</f>
        <v/>
      </c>
      <c r="G29" s="108">
        <f>IF(OR(A29="",N(D29)=0),"",F29/D29)</f>
        <v/>
      </c>
      <c r="H29" s="109">
        <f>IF(A29="","",IF(COUNTIF('Dziennik'!$AE$4:$AE$1200,A29)=0,"",_xlfn.MAXIFS('Dziennik'!$A$4:$A$1200,'Dziennik'!$AE$4:$AE$1200,A29)))</f>
        <v/>
      </c>
      <c r="I29" s="105" t="n"/>
    </row>
    <row r="30">
      <c r="A30" s="105" t="n"/>
      <c r="B30" s="106" t="n"/>
      <c r="C30" s="105" t="n"/>
      <c r="D30" s="105" t="n"/>
      <c r="E30" s="107">
        <f>IF(A30="","",SUMIFS('Dziennik'!$P$4:$P$1200,'Dziennik'!$AE$4:$AE$1200,A30))</f>
        <v/>
      </c>
      <c r="F30" s="107">
        <f>IF(A30="","",N(C30)+E30)</f>
        <v/>
      </c>
      <c r="G30" s="108">
        <f>IF(OR(A30="",N(D30)=0),"",F30/D30)</f>
        <v/>
      </c>
      <c r="H30" s="109">
        <f>IF(A30="","",IF(COUNTIF('Dziennik'!$AE$4:$AE$1200,A30)=0,"",_xlfn.MAXIFS('Dziennik'!$A$4:$A$1200,'Dziennik'!$AE$4:$AE$1200,A30)))</f>
        <v/>
      </c>
      <c r="I30" s="105" t="n"/>
    </row>
  </sheetData>
  <conditionalFormatting sqref="G5:G30">
    <cfRule type="cellIs" priority="1" operator="greaterThanOrEqual" dxfId="17">
      <formula>1</formula>
    </cfRule>
    <cfRule type="cellIs" priority="2" operator="between" dxfId="4">
      <formula>0.85</formula>
      <formula>0.9999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58" customWidth="1" min="3" max="3"/>
    <col width="12" customWidth="1" min="4" max="4"/>
    <col width="3" customWidth="1" min="5" max="5"/>
    <col width="16" customWidth="1" min="6" max="6"/>
    <col width="46" customWidth="1" min="7" max="7"/>
    <col width="3" customWidth="1" min="8" max="8"/>
    <col width="22" customWidth="1" min="9" max="9"/>
    <col width="40" customWidth="1" min="10" max="10"/>
  </cols>
  <sheetData>
    <row r="1">
      <c r="A1" s="15" t="inlineStr">
        <is>
          <t>Słownik</t>
        </is>
      </c>
    </row>
    <row r="2">
      <c r="A2" s="16" t="inlineStr">
        <is>
          <t>Listy rozwijane w całym dzienniku pochodzą stąd. Możesz dopisywać nowe pozycje na końcu każdej listy (w obrębie zakresu).</t>
        </is>
      </c>
    </row>
    <row r="4" ht="36" customHeight="1">
      <c r="A4" s="85" t="inlineStr">
        <is>
          <t>Kod</t>
        </is>
      </c>
      <c r="B4" s="85" t="inlineStr">
        <is>
          <t>Nazwa</t>
        </is>
      </c>
      <c r="C4" s="85" t="inlineStr">
        <is>
          <t>Opis / jak wykonać</t>
        </is>
      </c>
      <c r="D4" s="85" t="inlineStr">
        <is>
          <t>Intensywność</t>
        </is>
      </c>
      <c r="F4" s="27" t="inlineStr">
        <is>
          <t>Status</t>
        </is>
      </c>
      <c r="I4" s="27" t="inlineStr">
        <is>
          <t>Kto zmienia</t>
        </is>
      </c>
    </row>
    <row r="5">
      <c r="A5" s="110" t="inlineStr">
        <is>
          <t>OFF</t>
        </is>
      </c>
      <c r="B5" s="111" t="inlineStr">
        <is>
          <t>Wolne</t>
        </is>
      </c>
      <c r="C5" s="111" t="inlineStr">
        <is>
          <t>Odpoczynek – bez ćwiczeń. Dni wolne między ciężkimi treningami są tak samo ważne jak trening.</t>
        </is>
      </c>
      <c r="D5" s="111" t="inlineStr">
        <is>
          <t>—</t>
        </is>
      </c>
      <c r="F5" s="18" t="inlineStr">
        <is>
          <t>Wykonany</t>
        </is>
      </c>
      <c r="G5" s="112" t="inlineStr">
        <is>
          <t>zrobione zgodnie z planem aktualnym</t>
        </is>
      </c>
      <c r="I5" s="8" t="inlineStr">
        <is>
          <t>Trener</t>
        </is>
      </c>
    </row>
    <row r="6">
      <c r="A6" s="110" t="inlineStr">
        <is>
          <t>RR</t>
        </is>
      </c>
      <c r="B6" s="111" t="inlineStr">
        <is>
          <t>Recovery Run</t>
        </is>
      </c>
      <c r="C6" s="111" t="inlineStr">
        <is>
          <t>Bieg regeneracyjny, bardzo lekko.</t>
        </is>
      </c>
      <c r="D6" s="111" t="inlineStr">
        <is>
          <t>Z1</t>
        </is>
      </c>
      <c r="F6" s="18" t="inlineStr">
        <is>
          <t>Częściowo</t>
        </is>
      </c>
      <c r="G6" s="112" t="inlineStr">
        <is>
          <t>zrobiona część (krócej / wolniej / bez akcentu)</t>
        </is>
      </c>
      <c r="I6" s="8" t="inlineStr">
        <is>
          <t>Biegacz (uzgodnione)</t>
        </is>
      </c>
    </row>
    <row r="7">
      <c r="A7" s="110" t="inlineStr">
        <is>
          <t>ER</t>
        </is>
      </c>
      <c r="B7" s="111" t="inlineStr">
        <is>
          <t>Easy Run</t>
        </is>
      </c>
      <c r="C7" s="111" t="inlineStr">
        <is>
          <t>Bieg spokojny, swobodna rozmowa możliwa.</t>
        </is>
      </c>
      <c r="D7" s="111" t="inlineStr">
        <is>
          <t>Z2</t>
        </is>
      </c>
      <c r="F7" s="18" t="inlineStr">
        <is>
          <t>Zmieniony</t>
        </is>
      </c>
      <c r="G7" s="112" t="inlineStr">
        <is>
          <t>zrobione coś innego niż w planie</t>
        </is>
      </c>
      <c r="I7" s="8" t="inlineStr">
        <is>
          <t>Biegacz (samodzielnie)</t>
        </is>
      </c>
    </row>
    <row r="8">
      <c r="A8" s="110" t="inlineStr">
        <is>
          <t>LR</t>
        </is>
      </c>
      <c r="B8" s="111" t="inlineStr">
        <is>
          <t>Long Run</t>
        </is>
      </c>
      <c r="C8" s="111" t="inlineStr">
        <is>
          <t>Długie wybieganie w tlenie (wytrzymałość).</t>
        </is>
      </c>
      <c r="D8" s="111" t="inlineStr">
        <is>
          <t>Z2</t>
        </is>
      </c>
      <c r="F8" s="18" t="inlineStr">
        <is>
          <t>Przeniesiony</t>
        </is>
      </c>
      <c r="G8" s="112" t="inlineStr">
        <is>
          <t>trening zrobiony innego dnia – wpisz go w dniu wykonania</t>
        </is>
      </c>
    </row>
    <row r="9">
      <c r="A9" s="110" t="inlineStr">
        <is>
          <t>FFLR</t>
        </is>
      </c>
      <c r="B9" s="111" t="inlineStr">
        <is>
          <t>Fast Finish Long Run</t>
        </is>
      </c>
      <c r="C9" s="111" t="inlineStr">
        <is>
          <t>Długie wybieganie, ostatnie 2–4 km szybko.</t>
        </is>
      </c>
      <c r="D9" s="111" t="inlineStr">
        <is>
          <t>Z2 → Z4</t>
        </is>
      </c>
      <c r="F9" s="18" t="inlineStr">
        <is>
          <t>Pominięty</t>
        </is>
      </c>
      <c r="G9" s="112" t="inlineStr">
        <is>
          <t>nie zrobione</t>
        </is>
      </c>
    </row>
    <row r="10">
      <c r="A10" s="110" t="inlineStr">
        <is>
          <t>PR</t>
        </is>
      </c>
      <c r="B10" s="111" t="inlineStr">
        <is>
          <t>Progression Run</t>
        </is>
      </c>
      <c r="C10" s="111" t="inlineStr">
        <is>
          <t>Zaczynamy wolno, kończymy szybko. Nigdy nie zaczynaj za szybko.</t>
        </is>
      </c>
      <c r="D10" s="111" t="inlineStr">
        <is>
          <t>Z2 → Z4</t>
        </is>
      </c>
      <c r="F10" s="18" t="inlineStr">
        <is>
          <t>Choroba/uraz</t>
        </is>
      </c>
      <c r="G10" s="112" t="inlineStr">
        <is>
          <t>nie zrobione z powodu zdrowia</t>
        </is>
      </c>
      <c r="I10" s="27" t="inlineStr">
        <is>
          <t>Priorytet</t>
        </is>
      </c>
    </row>
    <row r="11">
      <c r="A11" s="110" t="inlineStr">
        <is>
          <t>SS</t>
        </is>
      </c>
      <c r="B11" s="111" t="inlineStr">
        <is>
          <t>Steady State</t>
        </is>
      </c>
      <c r="C11" s="111" t="inlineStr">
        <is>
          <t>Bieg ciągły w górnej części Z3 – do progu.</t>
        </is>
      </c>
      <c r="D11" s="111" t="inlineStr">
        <is>
          <t>Z3</t>
        </is>
      </c>
      <c r="F11" s="18" t="inlineStr">
        <is>
          <t>Dodatkowy</t>
        </is>
      </c>
      <c r="G11" s="112" t="inlineStr">
        <is>
          <t>trening spoza planu</t>
        </is>
      </c>
      <c r="I11" s="18" t="n">
        <v>1</v>
      </c>
      <c r="J11" s="112" t="inlineStr">
        <is>
          <t>kluczowy – nie odpuszczać</t>
        </is>
      </c>
    </row>
    <row r="12">
      <c r="A12" s="110" t="inlineStr">
        <is>
          <t>TR</t>
        </is>
      </c>
      <c r="B12" s="111" t="inlineStr">
        <is>
          <t>Tempo Run</t>
        </is>
      </c>
      <c r="C12" s="111" t="inlineStr">
        <is>
          <t>Ciągły bieg w tempie progowym.</t>
        </is>
      </c>
      <c r="D12" s="111" t="inlineStr">
        <is>
          <t>Z4</t>
        </is>
      </c>
      <c r="I12" s="18" t="n">
        <v>2</v>
      </c>
      <c r="J12" s="112" t="inlineStr">
        <is>
          <t>ważny</t>
        </is>
      </c>
    </row>
    <row r="13">
      <c r="A13" s="110" t="inlineStr">
        <is>
          <t>TI</t>
        </is>
      </c>
      <c r="B13" s="111" t="inlineStr">
        <is>
          <t>Tempo Intervals</t>
        </is>
      </c>
      <c r="C13" s="111" t="inlineStr">
        <is>
          <t>Odcinki w tempie progowym przeplatane truchtem.</t>
        </is>
      </c>
      <c r="D13" s="111" t="inlineStr">
        <is>
          <t>Z4</t>
        </is>
      </c>
      <c r="I13" s="18" t="n">
        <v>3</v>
      </c>
      <c r="J13" s="112" t="inlineStr">
        <is>
          <t>uzupełniający – można odpuścić przy zmęczeniu</t>
        </is>
      </c>
    </row>
    <row r="14">
      <c r="A14" s="110" t="inlineStr">
        <is>
          <t>CI</t>
        </is>
      </c>
      <c r="B14" s="111" t="inlineStr">
        <is>
          <t>Cruise Intervals</t>
        </is>
      </c>
      <c r="C14" s="111" t="inlineStr">
        <is>
          <t>Dłuższe odcinki progowe z krótką przerwą.</t>
        </is>
      </c>
      <c r="D14" s="111" t="inlineStr">
        <is>
          <t>Z4</t>
        </is>
      </c>
      <c r="F14" s="27" t="inlineStr">
        <is>
          <t>Powód zmiany planu</t>
        </is>
      </c>
    </row>
    <row r="15">
      <c r="A15" s="110" t="inlineStr">
        <is>
          <t>FR</t>
        </is>
      </c>
      <c r="B15" s="111" t="inlineStr">
        <is>
          <t>Fartlek</t>
        </is>
      </c>
      <c r="C15" s="111" t="inlineStr">
        <is>
          <t>Zabawa biegowa – zmienne tempo.</t>
        </is>
      </c>
      <c r="D15" s="111" t="inlineStr">
        <is>
          <t>Z2–Z5</t>
        </is>
      </c>
      <c r="F15" s="8" t="inlineStr">
        <is>
          <t>Zmęczenie</t>
        </is>
      </c>
    </row>
    <row r="16">
      <c r="A16" s="110" t="inlineStr">
        <is>
          <t>SP</t>
        </is>
      </c>
      <c r="B16" s="111" t="inlineStr">
        <is>
          <t>Speed Workout</t>
        </is>
      </c>
      <c r="C16" s="111" t="inlineStr">
        <is>
          <t>Szybkie odcinki (np. 400–1200 m).</t>
        </is>
      </c>
      <c r="D16" s="111" t="inlineStr">
        <is>
          <t>Z5</t>
        </is>
      </c>
      <c r="F16" s="8" t="inlineStr">
        <is>
          <t>Choroba</t>
        </is>
      </c>
      <c r="I16" s="27" t="inlineStr">
        <is>
          <t>Status zawodów</t>
        </is>
      </c>
    </row>
    <row r="17">
      <c r="A17" s="110" t="inlineStr">
        <is>
          <t>Y800</t>
        </is>
      </c>
      <c r="B17" s="111" t="inlineStr">
        <is>
          <t>Yasso 800s</t>
        </is>
      </c>
      <c r="C17" s="111" t="inlineStr">
        <is>
          <t>Powtórzenia 800 m w tempie liczonym od czasu maratonu.</t>
        </is>
      </c>
      <c r="D17" s="111" t="inlineStr">
        <is>
          <t>Z4–Z5</t>
        </is>
      </c>
      <c r="F17" s="8" t="inlineStr">
        <is>
          <t>Ból / uraz</t>
        </is>
      </c>
      <c r="I17" s="8" t="inlineStr">
        <is>
          <t>Planowany</t>
        </is>
      </c>
    </row>
    <row r="18">
      <c r="A18" s="110" t="inlineStr">
        <is>
          <t>PODB</t>
        </is>
      </c>
      <c r="B18" s="111" t="inlineStr">
        <is>
          <t>Podbiegi</t>
        </is>
      </c>
      <c r="C18" s="111" t="inlineStr">
        <is>
          <t>Odcinki pod górę, zbieg w truchcie.</t>
        </is>
      </c>
      <c r="D18" s="111" t="inlineStr">
        <is>
          <t>Z4–Z5</t>
        </is>
      </c>
      <c r="F18" s="8" t="inlineStr">
        <is>
          <t>Praca / rodzina</t>
        </is>
      </c>
      <c r="I18" s="8" t="inlineStr">
        <is>
          <t>Zgłoszony</t>
        </is>
      </c>
    </row>
    <row r="19">
      <c r="A19" s="110" t="inlineStr">
        <is>
          <t>LS</t>
        </is>
      </c>
      <c r="B19" s="111" t="inlineStr">
        <is>
          <t>Leg Speed / przebieżki</t>
        </is>
      </c>
      <c r="C19" s="111" t="inlineStr">
        <is>
          <t>Bardzo krótkie, szybkie powtórzenia (15–30 s).</t>
        </is>
      </c>
      <c r="D19" s="111" t="inlineStr">
        <is>
          <t>krótko max</t>
        </is>
      </c>
      <c r="F19" s="8" t="inlineStr">
        <is>
          <t>Podróż</t>
        </is>
      </c>
      <c r="I19" s="8" t="inlineStr">
        <is>
          <t>Ukończony</t>
        </is>
      </c>
    </row>
    <row r="20">
      <c r="A20" s="110" t="inlineStr">
        <is>
          <t>GP</t>
        </is>
      </c>
      <c r="B20" s="111" t="inlineStr">
        <is>
          <t>Goal Pace</t>
        </is>
      </c>
      <c r="C20" s="111" t="inlineStr">
        <is>
          <t>Bieg w tempie docelowym na zawody.</t>
        </is>
      </c>
      <c r="D20" s="111" t="inlineStr">
        <is>
          <t>wg celu</t>
        </is>
      </c>
      <c r="F20" s="8" t="inlineStr">
        <is>
          <t>Pogoda</t>
        </is>
      </c>
      <c r="I20" s="8" t="inlineStr">
        <is>
          <t>DNS</t>
        </is>
      </c>
    </row>
    <row r="21">
      <c r="A21" s="110" t="inlineStr">
        <is>
          <t>TEST</t>
        </is>
      </c>
      <c r="B21" s="111" t="inlineStr">
        <is>
          <t>Test</t>
        </is>
      </c>
      <c r="C21" s="111" t="inlineStr">
        <is>
          <t>Sprawdzian (np. 5 km, test progu, test HRmax).</t>
        </is>
      </c>
      <c r="D21" s="111" t="inlineStr">
        <is>
          <t>max</t>
        </is>
      </c>
      <c r="F21" s="8" t="inlineStr">
        <is>
          <t>Za łatwo – progres</t>
        </is>
      </c>
      <c r="I21" s="8" t="inlineStr">
        <is>
          <t>DNF</t>
        </is>
      </c>
    </row>
    <row r="22">
      <c r="A22" s="110" t="inlineStr">
        <is>
          <t>ROZ</t>
        </is>
      </c>
      <c r="B22" s="111" t="inlineStr">
        <is>
          <t>Rozruch</t>
        </is>
      </c>
      <c r="C22" s="111" t="inlineStr">
        <is>
          <t>Krótki bieg przed startem + przebieżki.</t>
        </is>
      </c>
      <c r="D22" s="111" t="inlineStr">
        <is>
          <t>Z1–Z2</t>
        </is>
      </c>
      <c r="F22" s="8" t="inlineStr">
        <is>
          <t>Korekta trenera</t>
        </is>
      </c>
    </row>
    <row r="23">
      <c r="A23" s="110" t="inlineStr">
        <is>
          <t>ZAW</t>
        </is>
      </c>
      <c r="B23" s="111" t="inlineStr">
        <is>
          <t>Zawody</t>
        </is>
      </c>
      <c r="C23" s="111" t="inlineStr">
        <is>
          <t>Start w zawodach – szczegóły w arkuszu Zawody.</t>
        </is>
      </c>
      <c r="D23" s="111" t="inlineStr">
        <is>
          <t>max</t>
        </is>
      </c>
      <c r="F23" s="8" t="inlineStr">
        <is>
          <t>Przeniesienie dnia</t>
        </is>
      </c>
    </row>
    <row r="24">
      <c r="A24" s="110" t="inlineStr">
        <is>
          <t>SIŁA</t>
        </is>
      </c>
      <c r="B24" s="111" t="inlineStr">
        <is>
          <t>Siła / sprawność</t>
        </is>
      </c>
      <c r="C24" s="111" t="inlineStr">
        <is>
          <t>Stabilizacja, siłownia, skipy, ćwiczenia uzupełniające.</t>
        </is>
      </c>
      <c r="D24" s="111" t="inlineStr">
        <is>
          <t>—</t>
        </is>
      </c>
      <c r="F24" s="8" t="inlineStr">
        <is>
          <t>Inny</t>
        </is>
      </c>
    </row>
    <row r="25">
      <c r="A25" s="110" t="inlineStr">
        <is>
          <t>CROSS</t>
        </is>
      </c>
      <c r="B25" s="111" t="inlineStr">
        <is>
          <t>Trening uzupełniający</t>
        </is>
      </c>
      <c r="C25" s="111" t="inlineStr">
        <is>
          <t>Rower, pływanie, orbitrek, joga itp.</t>
        </is>
      </c>
      <c r="D25" s="111" t="inlineStr">
        <is>
          <t>Z1–Z3</t>
        </is>
      </c>
    </row>
    <row r="29">
      <c r="A29" s="113" t="inlineStr">
        <is>
          <t>Przykładowe ćwiczenia uzupełniające (do dopasowania przez trenera)</t>
        </is>
      </c>
    </row>
    <row r="30">
      <c r="A30" s="18" t="inlineStr">
        <is>
          <t>Technika biegu</t>
        </is>
      </c>
      <c r="B30" s="114" t="inlineStr">
        <is>
          <t>Skip A, skip C, wieloskoki, przebieżki 4–6×20 s po spokojnym biegu</t>
        </is>
      </c>
    </row>
    <row r="31">
      <c r="A31" s="18" t="inlineStr">
        <is>
          <t>Stabilizacja</t>
        </is>
      </c>
      <c r="B31" s="114" t="inlineStr">
        <is>
          <t>Plank, plank boczny, most biodrowy, martwy robak – 2–3 serie, 1–2× w tygodniu</t>
        </is>
      </c>
    </row>
    <row r="32">
      <c r="A32" s="18" t="inlineStr">
        <is>
          <t>Siła nóg</t>
        </is>
      </c>
      <c r="B32" s="114" t="inlineStr">
        <is>
          <t>Przysiad bułgarski, wspięcia na palce, wykroki – po spokojnym dniu, nie przed akcentem</t>
        </is>
      </c>
    </row>
    <row r="33">
      <c r="A33" s="18" t="inlineStr">
        <is>
          <t>Mobilność</t>
        </is>
      </c>
      <c r="B33" s="114" t="inlineStr">
        <is>
          <t>Krótka rozgrzewka dynamiczna przed biegiem; rozciąganie spokojne po treningu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2026-10-18T16:54:18Z</dcterms:created>
  <dcterms:modified xmlns:dcterms="http://purl.org/dc/terms/" xmlns:xsi="http://www.w3.org/2001/XMLSchema-instance" xsi:type="dcterms:W3CDTF">2026-10-18T16:54:24Z</dcterms:modified>
</cp:coreProperties>
</file>